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https://ctipub.sharepoint.com/sites/TET-ARACISMaster2024/Shared Documents/ARACIS Master 2024/MASTER ITS/Planuri de invatamant/"/>
    </mc:Choice>
  </mc:AlternateContent>
  <xr:revisionPtr revIDLastSave="0" documentId="13_ncr:1_{3AB399B7-FA4B-47B0-9D12-BAD5F58E738B}" xr6:coauthVersionLast="47" xr6:coauthVersionMax="47" xr10:uidLastSave="{00000000-0000-0000-0000-000000000000}"/>
  <bookViews>
    <workbookView xWindow="0" yWindow="760" windowWidth="29040" windowHeight="15720" xr2:uid="{00000000-000D-0000-FFFF-FFFF00000000}"/>
  </bookViews>
  <sheets>
    <sheet name="Sem_I" sheetId="14" r:id="rId1"/>
    <sheet name="Sem_II" sheetId="24" r:id="rId2"/>
    <sheet name="Sem_III" sheetId="19" r:id="rId3"/>
    <sheet name="Sem_IV" sheetId="21" r:id="rId4"/>
  </sheets>
  <definedNames>
    <definedName name="_xlnm.Print_Area" localSheetId="0">Sem_I!$A$1:$N$55</definedName>
    <definedName name="_xlnm.Print_Area" localSheetId="1">Sem_II!$A$1:$N$55</definedName>
    <definedName name="_xlnm.Print_Area" localSheetId="2">Sem_III!$A$1:$N$57</definedName>
    <definedName name="_xlnm.Print_Area" localSheetId="3">Sem_IV!$A$1:$N$47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4" l="1"/>
  <c r="L15" i="14" s="1"/>
  <c r="K12" i="24"/>
  <c r="L12" i="24" s="1"/>
  <c r="K13" i="14"/>
  <c r="L13" i="14" s="1"/>
  <c r="K14" i="14"/>
  <c r="L14" i="14" s="1"/>
  <c r="D21" i="21" l="1"/>
  <c r="D19" i="21"/>
  <c r="K14" i="21"/>
  <c r="L9" i="21"/>
  <c r="D29" i="19"/>
  <c r="D28" i="19"/>
  <c r="D27" i="19"/>
  <c r="K23" i="19"/>
  <c r="L23" i="19" s="1"/>
  <c r="K22" i="19"/>
  <c r="L22" i="19" s="1"/>
  <c r="K17" i="19"/>
  <c r="L17" i="19" s="1"/>
  <c r="K15" i="19"/>
  <c r="L13" i="19"/>
  <c r="K12" i="19"/>
  <c r="L12" i="19" s="1"/>
  <c r="K11" i="19"/>
  <c r="K10" i="19"/>
  <c r="L10" i="19" s="1"/>
  <c r="K9" i="19"/>
  <c r="D25" i="24"/>
  <c r="D23" i="24"/>
  <c r="K21" i="24"/>
  <c r="L21" i="24" s="1"/>
  <c r="K20" i="24"/>
  <c r="L20" i="24" s="1"/>
  <c r="L15" i="24"/>
  <c r="K13" i="24"/>
  <c r="K11" i="24"/>
  <c r="K10" i="24"/>
  <c r="K9" i="24"/>
  <c r="K9" i="14"/>
  <c r="K10" i="14"/>
  <c r="L10" i="14" s="1"/>
  <c r="K11" i="14"/>
  <c r="L11" i="14" s="1"/>
  <c r="L16" i="14"/>
  <c r="K12" i="14"/>
  <c r="L12" i="14" s="1"/>
  <c r="D25" i="14"/>
  <c r="D23" i="14"/>
  <c r="K15" i="21"/>
  <c r="L15" i="21" s="1"/>
  <c r="L2" i="21"/>
  <c r="D2" i="21"/>
  <c r="K21" i="14"/>
  <c r="L21" i="14" s="1"/>
  <c r="K11" i="21" l="1"/>
  <c r="K19" i="19"/>
  <c r="B40" i="21"/>
  <c r="B50" i="19"/>
  <c r="B48" i="24"/>
  <c r="C21" i="21"/>
  <c r="C29" i="19"/>
  <c r="C25" i="24"/>
  <c r="K24" i="21"/>
  <c r="K32" i="19"/>
  <c r="K28" i="24"/>
  <c r="D24" i="21"/>
  <c r="D32" i="19"/>
  <c r="D28" i="24"/>
  <c r="B24" i="21"/>
  <c r="B32" i="19"/>
  <c r="B28" i="24"/>
  <c r="C20" i="21"/>
  <c r="C28" i="19"/>
  <c r="C24" i="24"/>
  <c r="C19" i="21"/>
  <c r="C27" i="19"/>
  <c r="C23" i="24"/>
  <c r="C4" i="21"/>
  <c r="C4" i="19"/>
  <c r="C4" i="24"/>
  <c r="L3" i="24"/>
  <c r="K4" i="21"/>
  <c r="K4" i="19"/>
  <c r="K4" i="24"/>
  <c r="K3" i="21"/>
  <c r="K3" i="19"/>
  <c r="K3" i="24"/>
  <c r="K2" i="21"/>
  <c r="K2" i="19"/>
  <c r="K2" i="24"/>
  <c r="C3" i="21"/>
  <c r="C3" i="19"/>
  <c r="D2" i="19"/>
  <c r="C3" i="24"/>
  <c r="L2" i="24"/>
  <c r="D2" i="24"/>
  <c r="N18" i="24"/>
  <c r="M18" i="24"/>
  <c r="I18" i="24"/>
  <c r="H18" i="24"/>
  <c r="G18" i="24"/>
  <c r="F18" i="24"/>
  <c r="I17" i="24"/>
  <c r="H17" i="24"/>
  <c r="G17" i="24"/>
  <c r="F17" i="24"/>
  <c r="E17" i="24"/>
  <c r="K14" i="24"/>
  <c r="L14" i="24" s="1"/>
  <c r="L13" i="24"/>
  <c r="L11" i="24"/>
  <c r="L10" i="24"/>
  <c r="L9" i="24"/>
  <c r="L17" i="24" l="1"/>
  <c r="K17" i="24"/>
  <c r="L14" i="21"/>
  <c r="N12" i="21"/>
  <c r="M12" i="21"/>
  <c r="I12" i="21"/>
  <c r="H12" i="21"/>
  <c r="G12" i="21"/>
  <c r="F12" i="21"/>
  <c r="I11" i="21"/>
  <c r="H11" i="21"/>
  <c r="G11" i="21"/>
  <c r="F11" i="21"/>
  <c r="E11" i="21"/>
  <c r="L11" i="21"/>
  <c r="N20" i="19"/>
  <c r="M20" i="19"/>
  <c r="I20" i="19"/>
  <c r="H20" i="19"/>
  <c r="G20" i="19"/>
  <c r="F20" i="19"/>
  <c r="I19" i="19"/>
  <c r="H19" i="19"/>
  <c r="G19" i="19"/>
  <c r="F19" i="19"/>
  <c r="E19" i="19"/>
  <c r="L15" i="19"/>
  <c r="L11" i="19"/>
  <c r="N19" i="14"/>
  <c r="M19" i="14"/>
  <c r="I19" i="14"/>
  <c r="H19" i="14"/>
  <c r="G19" i="14"/>
  <c r="F19" i="14"/>
  <c r="I18" i="14"/>
  <c r="H18" i="14"/>
  <c r="G18" i="14"/>
  <c r="F18" i="14"/>
  <c r="E18" i="14"/>
  <c r="L9" i="19" l="1"/>
  <c r="L19" i="19" s="1"/>
  <c r="L9" i="14"/>
  <c r="L18" i="14" s="1"/>
  <c r="K18" i="14"/>
</calcChain>
</file>

<file path=xl/sharedStrings.xml><?xml version="1.0" encoding="utf-8"?>
<sst xmlns="http://schemas.openxmlformats.org/spreadsheetml/2006/main" count="274" uniqueCount="122">
  <si>
    <t>Plan de învățământ masterat</t>
  </si>
  <si>
    <t>2023 - 2025</t>
  </si>
  <si>
    <t>Anul universitar:</t>
  </si>
  <si>
    <t>2023 - 2024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</si>
  <si>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</si>
  <si>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</si>
  <si>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</si>
  <si>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</si>
  <si>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</si>
  <si>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</si>
  <si>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</si>
  <si>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</si>
  <si>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</si>
  <si>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</si>
  <si>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</si>
  <si>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</si>
  <si>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</si>
  <si>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</si>
  <si>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</si>
  <si>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</si>
  <si>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</si>
  <si>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</si>
  <si>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</si>
  <si>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</si>
  <si>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</si>
  <si>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</si>
  <si>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</si>
  <si>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V</t>
  </si>
  <si>
    <t>DC</t>
  </si>
  <si>
    <t>DA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</si>
  <si>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</si>
  <si>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</si>
  <si>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</si>
  <si>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</si>
  <si>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</si>
  <si>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</si>
  <si>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</si>
  <si>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Proiectarea și managementul programelor educaționale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</si>
  <si>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</si>
  <si>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</si>
  <si>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</si>
  <si>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</si>
  <si>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</si>
  <si>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</si>
  <si>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</si>
  <si>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</si>
  <si>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r>
      <t xml:space="preserve">Avizat </t>
    </r>
    <r>
      <rPr>
        <i/>
        <sz val="11"/>
        <color theme="1"/>
        <rFont val="Arial Nova Light"/>
        <family val="2"/>
      </rPr>
      <t>Direcția evaluarea și asigurarea calității</t>
    </r>
    <r>
      <rPr>
        <sz val="11"/>
        <color theme="1"/>
        <rFont val="Arial Nova Light"/>
        <family val="2"/>
      </rPr>
      <t>,</t>
    </r>
  </si>
  <si>
    <t>Petrișor - Laurențiu ȚUCĂ</t>
  </si>
  <si>
    <t>II</t>
  </si>
  <si>
    <t>Psihopedagogia adolescenților, tinerilor și adulților</t>
  </si>
  <si>
    <t>Multimedia în educație</t>
  </si>
  <si>
    <t>2024 - 2025</t>
  </si>
  <si>
    <t>Nr. Crt.</t>
  </si>
  <si>
    <t>Didactica domeniului și dezvoltării în didactica specializării (învățământ liceal, postliceal)</t>
  </si>
  <si>
    <t>Educație interculturală</t>
  </si>
  <si>
    <t>Practică pedagogică de specialitate în învățământul preuniversitar (învățământ liceal, postliceal)</t>
  </si>
  <si>
    <t>42 ore (14 săpt * 3 ore/săpt)</t>
  </si>
  <si>
    <t>Examen de absolvire: Nivelul II</t>
  </si>
  <si>
    <t>Promovarea examenului de disertație</t>
  </si>
  <si>
    <t>UPB.08.M1O0801</t>
  </si>
  <si>
    <t>UPB.08.M1O0802</t>
  </si>
  <si>
    <t>UPB.08.M1O0803</t>
  </si>
  <si>
    <t>UPB.08.M1O0804</t>
  </si>
  <si>
    <t>UPB.08.M1O0805</t>
  </si>
  <si>
    <t>UPB.08.M1O0806</t>
  </si>
  <si>
    <t>UPB.08.M1O0810</t>
  </si>
  <si>
    <t>UPB.08.M1O0811</t>
  </si>
  <si>
    <t>UPB.08.M1O0812</t>
  </si>
  <si>
    <t>UPB.08.M1O0813</t>
  </si>
  <si>
    <t>UPB.08.M1O0814</t>
  </si>
  <si>
    <t>UPB.08.M1O0815</t>
  </si>
  <si>
    <t>Ilona COSTEA</t>
  </si>
  <si>
    <t>Marius MINEA</t>
  </si>
  <si>
    <t>UPB.08.M1O0819</t>
  </si>
  <si>
    <t>UPB.08.M1O0820</t>
  </si>
  <si>
    <t>UPB.08.M1O0821</t>
  </si>
  <si>
    <t>UPB.08.M1O0822</t>
  </si>
  <si>
    <t>UPB.08.M1O0823</t>
  </si>
  <si>
    <t>UPB.08.M1O0824</t>
  </si>
  <si>
    <t>UPB.08.M1O0825</t>
  </si>
  <si>
    <t>UPB.08.M1O0826</t>
  </si>
  <si>
    <t>UPB.08.M1O0830</t>
  </si>
  <si>
    <t>UPB.08.M1O0807</t>
  </si>
  <si>
    <t>*Disciplinele se vor putea alege doar în perechile 6 cu 8 sau 7 cu 9./ Dsiciplines may be chosen only in specific pairs 6 with 8, or 7 with 9.</t>
  </si>
  <si>
    <t>10 ECTS</t>
  </si>
  <si>
    <t>Bazele sistemelor inteligente pentru transporturi / Intelligent Transport Systems - Fundamentals</t>
  </si>
  <si>
    <t>Tehnologia informației / Information Technology</t>
  </si>
  <si>
    <t>Tehnologia informației - proiect / Project - Information Technology</t>
  </si>
  <si>
    <t>Arhitecturi ale sistemelor inteligente pentru transporturi - proiect / Project - Intelligent Transport Systems' Architectures</t>
  </si>
  <si>
    <t>Vehicule conectate și mobilitate / Connected Vehicles and Mobility</t>
  </si>
  <si>
    <t>Navigație, ghidare dinamică și conducere autonomă  / Navigation, Dynamic Guidance and Autonomous Driving</t>
  </si>
  <si>
    <t>Navigație, ghidare dinamică și conducere autonomă - proiect / Project - Navigation, Dynamic Guidance and Autonomous Driving</t>
  </si>
  <si>
    <t>Instrumente software pentru analiza și simularea traficului  / Software Tools for Traffic Analysis and Simulation</t>
  </si>
  <si>
    <t>Instrumente software pentru analiza și simularea traficului - proiect / Project - Software Tools for Traffic Analysis and Simulation</t>
  </si>
  <si>
    <t>Managementul riscurilor în sistemele inteligente pentru transporturi / Risk Management in Intelligent Transport Systems</t>
  </si>
  <si>
    <t>Mobilitate inteligentă și durabilă / Smart and Sustainable Mobility</t>
  </si>
  <si>
    <t>UPB.08.M1F0817</t>
  </si>
  <si>
    <t>UPB.08.M1F0808</t>
  </si>
  <si>
    <t>Rețele avansate de comunicații mobile / Advanced Mobile Networks</t>
  </si>
  <si>
    <t>Rețele avansate de comunicații mobile - proiect / Project - Advanced Mobile  Networks</t>
  </si>
  <si>
    <t>Inteligența artificială - aplicații în sistemele inteligente pentru transporturi / Artificial Intelligence - Applications in Intelligent Transport Systems</t>
  </si>
  <si>
    <t>Infrastructura inteligentă / Intelligent Infrastructure</t>
  </si>
  <si>
    <t>Dezvoltarea și managementul proiectelor SIT / Development and Management of ITS Projects*</t>
  </si>
  <si>
    <t>Sisteme pentru managementul și informarea privind traficul și călătoria / Traffic and Travel Management and Information Systems*</t>
  </si>
  <si>
    <t>Dezvoltarea și managementul proiectelor SIT - proiect / Project - Development and Management of ITS* Projects</t>
  </si>
  <si>
    <t xml:space="preserve">Sisteme pentru managementul și informarea privind traficul și călătoria - proiect / Project - Traffic and Travel Management and Information Systems*                                        </t>
  </si>
  <si>
    <t>UPB.08.M1F0828</t>
  </si>
  <si>
    <t>Cercetare științifică, practică și elaborarea proiectului de disertație / Scientific research, practice and dissertation elaboration</t>
  </si>
  <si>
    <t>UPB.08.M1F0831</t>
  </si>
  <si>
    <t>UPB.08.M1F0832</t>
  </si>
  <si>
    <t>Etică și integritate academică / Ethics academic integrity</t>
  </si>
  <si>
    <t>Inginerie electronică, telecomunicații și tehnologii informaționale / Electronic engineering, telecommunications and information technology</t>
  </si>
  <si>
    <t>Sisteme inteligente pentru transporturi/ Intelligent transport systems</t>
  </si>
  <si>
    <t>Practică de cercetare I / Research practice I</t>
  </si>
  <si>
    <t>Practică de cercetare II / Research practice II</t>
  </si>
  <si>
    <t>Practică de cercetare III / Research practice III</t>
  </si>
  <si>
    <t>UPB.08.M1F0809</t>
  </si>
  <si>
    <t>UPB.08.M1O0816</t>
  </si>
  <si>
    <t>UPB.08.M1F0818</t>
  </si>
  <si>
    <t>UPB.08.M1O0827</t>
  </si>
  <si>
    <t>UPB.08.M1F0829</t>
  </si>
  <si>
    <t>Arhitecturi ale sistemelor inteligente pentru transporturi  / Intelligent Transport Systems' Architectures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</si>
</sst>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Arial Nova Light"/>
      <family val="2"/>
    </font>
    <font>
      <i/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8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50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0" xfId="0" applyFont="1"/>
    <xf numFmtId="0" fontId="14" fillId="0" borderId="3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64" xfId="0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54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0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25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2">
    <cellStyle name="Normal" xfId="0" builtinId="0"/>
    <cellStyle name="Normal 2" xfId="1" xr:uid="{F1ED4C29-A1A8-481B-97CB-BB6785421270}"/>
  </cellStyles>
  <dxfs count="12"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819150" y="15875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103694</xdr:colOff>
      <xdr:row>0</xdr:row>
      <xdr:rowOff>713294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A5E2CE-EBF6-125E-5669-7B2BEE0EA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4487" y="0"/>
          <a:ext cx="713294" cy="713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819150" y="15875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103694</xdr:colOff>
      <xdr:row>0</xdr:row>
      <xdr:rowOff>713294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92BC7B-3412-4150-FE43-8E7B102FA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0215" y="0"/>
          <a:ext cx="713294" cy="71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819150" y="15875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103694</xdr:colOff>
      <xdr:row>0</xdr:row>
      <xdr:rowOff>713294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7F755B-C4CF-CE94-EFF4-700D749E6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0" y="0"/>
          <a:ext cx="713294" cy="71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A87E7-3275-4911-B170-7F7115865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103694</xdr:colOff>
      <xdr:row>0</xdr:row>
      <xdr:rowOff>713294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064237-2BCE-9BA0-C91D-5A609E1A4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0" y="0"/>
          <a:ext cx="713294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BE32-8DF2-44C3-A713-418DBA80BDDC}">
  <dimension ref="A1:U61"/>
  <sheetViews>
    <sheetView tabSelected="1" view="pageBreakPreview" topLeftCell="A4" zoomScale="141" zoomScaleNormal="85" zoomScaleSheetLayoutView="70" workbookViewId="0">
      <selection activeCell="C14" sqref="C14"/>
    </sheetView>
  </sheetViews>
  <sheetFormatPr baseColWidth="10" defaultColWidth="8.83203125" defaultRowHeight="15" x14ac:dyDescent="0.2"/>
  <cols>
    <col min="1" max="1" width="4.6640625" style="6" customWidth="1"/>
    <col min="2" max="2" width="19.5" bestFit="1" customWidth="1"/>
    <col min="3" max="3" width="45.6640625" customWidth="1"/>
    <col min="4" max="4" width="10.5" customWidth="1"/>
    <col min="5" max="5" width="6" customWidth="1"/>
    <col min="6" max="6" width="7.5" customWidth="1"/>
    <col min="7" max="10" width="5.5" customWidth="1"/>
    <col min="11" max="11" width="16" customWidth="1"/>
    <col min="13" max="14" width="4.6640625" style="6" customWidth="1"/>
    <col min="21" max="21" width="10.1640625" customWidth="1"/>
  </cols>
  <sheetData>
    <row r="1" spans="1:21" ht="57" customHeight="1" x14ac:dyDescent="0.25">
      <c r="B1" s="3"/>
      <c r="C1" s="4"/>
      <c r="D1" s="122" t="s">
        <v>0</v>
      </c>
      <c r="E1" s="122"/>
      <c r="F1" s="122"/>
      <c r="G1" s="122"/>
      <c r="H1" s="122"/>
      <c r="I1" s="2"/>
      <c r="J1" s="2"/>
      <c r="K1" s="5"/>
      <c r="L1" s="120"/>
      <c r="M1" s="120"/>
      <c r="Q1" s="69"/>
      <c r="R1" s="69"/>
      <c r="S1" s="69"/>
      <c r="T1" s="69"/>
      <c r="U1" s="69"/>
    </row>
    <row r="2" spans="1:21" ht="15" customHeight="1" x14ac:dyDescent="0.2">
      <c r="B2" s="121"/>
      <c r="C2" s="121"/>
      <c r="D2" s="123" t="s">
        <v>1</v>
      </c>
      <c r="E2" s="123"/>
      <c r="F2" s="123"/>
      <c r="G2" s="123"/>
      <c r="H2" s="123"/>
      <c r="K2" s="88" t="s">
        <v>2</v>
      </c>
      <c r="L2" s="121" t="s">
        <v>3</v>
      </c>
      <c r="M2" s="121"/>
      <c r="Q2" s="5"/>
      <c r="R2" s="5"/>
      <c r="S2" s="5"/>
      <c r="T2" s="5"/>
      <c r="U2" s="5"/>
    </row>
    <row r="3" spans="1:21" ht="30" customHeight="1" x14ac:dyDescent="0.2">
      <c r="B3" s="85" t="s">
        <v>4</v>
      </c>
      <c r="C3" s="121" t="s">
        <v>111</v>
      </c>
      <c r="D3" s="121"/>
      <c r="E3" s="121"/>
      <c r="F3" s="121"/>
      <c r="G3" s="121"/>
      <c r="H3" s="121"/>
      <c r="I3" s="121"/>
      <c r="K3" s="88" t="s">
        <v>5</v>
      </c>
      <c r="L3" s="121" t="s">
        <v>6</v>
      </c>
      <c r="M3" s="121"/>
      <c r="Q3" s="5"/>
      <c r="R3" s="5"/>
      <c r="S3" s="5"/>
      <c r="T3" s="5"/>
      <c r="U3" s="5"/>
    </row>
    <row r="4" spans="1:21" ht="16" x14ac:dyDescent="0.2">
      <c r="B4" s="85" t="s">
        <v>7</v>
      </c>
      <c r="C4" s="121" t="s">
        <v>112</v>
      </c>
      <c r="D4" s="121"/>
      <c r="E4" s="121"/>
      <c r="F4" s="121"/>
      <c r="G4" s="121"/>
      <c r="K4" s="88" t="s">
        <v>8</v>
      </c>
      <c r="L4" s="121" t="s">
        <v>6</v>
      </c>
      <c r="M4" s="121"/>
      <c r="Q4" s="5"/>
      <c r="R4" s="5"/>
      <c r="S4" s="5"/>
      <c r="T4" s="5"/>
      <c r="U4" s="5"/>
    </row>
    <row r="5" spans="1:21" ht="12" customHeight="1" thickBot="1" x14ac:dyDescent="0.25">
      <c r="B5" s="85"/>
      <c r="C5" s="65"/>
      <c r="D5" s="65"/>
      <c r="E5" s="65"/>
      <c r="F5" s="65"/>
      <c r="G5" s="65"/>
      <c r="K5" s="88"/>
      <c r="L5" s="86"/>
      <c r="M5" s="65"/>
      <c r="Q5" s="5"/>
      <c r="R5" s="5"/>
      <c r="S5" s="5"/>
      <c r="T5" s="5"/>
      <c r="U5" s="5"/>
    </row>
    <row r="6" spans="1:21" s="1" customFormat="1" ht="20" customHeight="1" x14ac:dyDescent="0.2">
      <c r="A6" s="131" t="s">
        <v>9</v>
      </c>
      <c r="B6" s="127" t="s">
        <v>10</v>
      </c>
      <c r="C6" s="127" t="s">
        <v>11</v>
      </c>
      <c r="D6" s="127" t="s">
        <v>12</v>
      </c>
      <c r="E6" s="129" t="s">
        <v>13</v>
      </c>
      <c r="F6" s="140" t="s">
        <v>14</v>
      </c>
      <c r="G6" s="141"/>
      <c r="H6" s="141"/>
      <c r="I6" s="141"/>
      <c r="J6" s="142"/>
      <c r="K6" s="127" t="s">
        <v>15</v>
      </c>
      <c r="L6" s="127"/>
      <c r="M6" s="127" t="s">
        <v>16</v>
      </c>
      <c r="N6" s="133"/>
      <c r="Q6" s="5"/>
      <c r="R6" s="5"/>
      <c r="S6" s="5"/>
      <c r="T6" s="5"/>
      <c r="U6" s="5"/>
    </row>
    <row r="7" spans="1:21" ht="16" thickBot="1" x14ac:dyDescent="0.25">
      <c r="A7" s="132"/>
      <c r="B7" s="128"/>
      <c r="C7" s="128"/>
      <c r="D7" s="128"/>
      <c r="E7" s="130"/>
      <c r="F7" s="89" t="s">
        <v>17</v>
      </c>
      <c r="G7" s="89" t="s">
        <v>18</v>
      </c>
      <c r="H7" s="89" t="s">
        <v>19</v>
      </c>
      <c r="I7" s="89" t="s">
        <v>20</v>
      </c>
      <c r="J7" s="89" t="s">
        <v>21</v>
      </c>
      <c r="K7" s="89" t="s">
        <v>22</v>
      </c>
      <c r="L7" s="89" t="s">
        <v>23</v>
      </c>
      <c r="M7" s="128"/>
      <c r="N7" s="134"/>
      <c r="Q7" s="5"/>
      <c r="R7" s="5"/>
      <c r="S7" s="5"/>
      <c r="T7" s="5"/>
      <c r="U7" s="5"/>
    </row>
    <row r="8" spans="1:21" ht="16" thickBot="1" x14ac:dyDescent="0.25">
      <c r="A8" s="124" t="s">
        <v>24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6"/>
      <c r="Q8" s="5"/>
      <c r="R8" s="5"/>
      <c r="S8" s="5"/>
      <c r="T8" s="5"/>
      <c r="U8" s="5"/>
    </row>
    <row r="9" spans="1:21" ht="32" x14ac:dyDescent="0.2">
      <c r="A9" s="40">
        <v>1</v>
      </c>
      <c r="B9" s="18" t="s">
        <v>59</v>
      </c>
      <c r="C9" s="101" t="s">
        <v>85</v>
      </c>
      <c r="D9" s="23" t="s">
        <v>29</v>
      </c>
      <c r="E9" s="23">
        <v>3</v>
      </c>
      <c r="F9" s="90">
        <v>2</v>
      </c>
      <c r="G9" s="18"/>
      <c r="H9" s="18">
        <v>1</v>
      </c>
      <c r="I9" s="18"/>
      <c r="J9" s="18"/>
      <c r="K9" s="18">
        <f t="shared" ref="K9:K15" si="0">SUM(F9:J9)*14</f>
        <v>42</v>
      </c>
      <c r="L9" s="18">
        <f t="shared" ref="L9:L16" si="1">E9*25-K9</f>
        <v>33</v>
      </c>
      <c r="M9" s="135" t="s">
        <v>26</v>
      </c>
      <c r="N9" s="136"/>
      <c r="Q9" s="5"/>
      <c r="R9" s="5"/>
      <c r="S9" s="5"/>
      <c r="T9" s="5"/>
      <c r="U9" s="5"/>
    </row>
    <row r="10" spans="1:21" ht="16" x14ac:dyDescent="0.2">
      <c r="A10" s="41">
        <v>2</v>
      </c>
      <c r="B10" s="19" t="s">
        <v>60</v>
      </c>
      <c r="C10" s="102" t="s">
        <v>86</v>
      </c>
      <c r="D10" s="20" t="s">
        <v>25</v>
      </c>
      <c r="E10" s="20">
        <v>4</v>
      </c>
      <c r="F10" s="91">
        <v>2</v>
      </c>
      <c r="G10" s="19"/>
      <c r="H10" s="19">
        <v>1</v>
      </c>
      <c r="I10" s="19"/>
      <c r="J10" s="19"/>
      <c r="K10" s="19">
        <f t="shared" si="0"/>
        <v>42</v>
      </c>
      <c r="L10" s="19">
        <f t="shared" si="1"/>
        <v>58</v>
      </c>
      <c r="M10" s="143" t="s">
        <v>26</v>
      </c>
      <c r="N10" s="144"/>
      <c r="Q10" s="5"/>
      <c r="R10" s="5"/>
      <c r="S10" s="5"/>
      <c r="T10" s="5"/>
      <c r="U10" s="5"/>
    </row>
    <row r="11" spans="1:21" ht="32" x14ac:dyDescent="0.2">
      <c r="A11" s="41">
        <v>3</v>
      </c>
      <c r="B11" s="19" t="s">
        <v>61</v>
      </c>
      <c r="C11" s="102" t="s">
        <v>87</v>
      </c>
      <c r="D11" s="20" t="s">
        <v>25</v>
      </c>
      <c r="E11" s="20">
        <v>2</v>
      </c>
      <c r="F11" s="91"/>
      <c r="G11" s="19"/>
      <c r="H11" s="19"/>
      <c r="I11" s="19">
        <v>1</v>
      </c>
      <c r="J11" s="19"/>
      <c r="K11" s="19">
        <f t="shared" si="0"/>
        <v>14</v>
      </c>
      <c r="L11" s="19">
        <f t="shared" si="1"/>
        <v>36</v>
      </c>
      <c r="M11" s="143" t="s">
        <v>27</v>
      </c>
      <c r="N11" s="144"/>
      <c r="Q11" s="5"/>
      <c r="R11" s="5"/>
      <c r="S11" s="5"/>
      <c r="T11" s="5"/>
      <c r="U11" s="5"/>
    </row>
    <row r="12" spans="1:21" ht="32" x14ac:dyDescent="0.2">
      <c r="A12" s="41">
        <v>4</v>
      </c>
      <c r="B12" s="19" t="s">
        <v>62</v>
      </c>
      <c r="C12" s="102" t="s">
        <v>121</v>
      </c>
      <c r="D12" s="20" t="s">
        <v>29</v>
      </c>
      <c r="E12" s="20">
        <v>3</v>
      </c>
      <c r="F12" s="91">
        <v>2</v>
      </c>
      <c r="G12" s="19"/>
      <c r="H12" s="19">
        <v>1</v>
      </c>
      <c r="I12" s="19"/>
      <c r="J12" s="19"/>
      <c r="K12" s="19">
        <f t="shared" si="0"/>
        <v>42</v>
      </c>
      <c r="L12" s="19">
        <f t="shared" si="1"/>
        <v>33</v>
      </c>
      <c r="M12" s="143" t="s">
        <v>26</v>
      </c>
      <c r="N12" s="144"/>
      <c r="Q12" s="5"/>
      <c r="R12" s="5"/>
      <c r="S12" s="5"/>
      <c r="T12" s="5"/>
      <c r="U12" s="5"/>
    </row>
    <row r="13" spans="1:21" ht="48" x14ac:dyDescent="0.2">
      <c r="A13" s="41">
        <v>5</v>
      </c>
      <c r="B13" s="19" t="s">
        <v>63</v>
      </c>
      <c r="C13" s="102" t="s">
        <v>88</v>
      </c>
      <c r="D13" s="20" t="s">
        <v>29</v>
      </c>
      <c r="E13" s="20">
        <v>2</v>
      </c>
      <c r="F13" s="91"/>
      <c r="G13" s="19"/>
      <c r="H13" s="19"/>
      <c r="I13" s="19">
        <v>1</v>
      </c>
      <c r="J13" s="19"/>
      <c r="K13" s="19">
        <f t="shared" si="0"/>
        <v>14</v>
      </c>
      <c r="L13" s="19">
        <f t="shared" si="1"/>
        <v>36</v>
      </c>
      <c r="M13" s="143" t="s">
        <v>27</v>
      </c>
      <c r="N13" s="144"/>
      <c r="Q13" s="5"/>
      <c r="R13" s="5"/>
      <c r="S13" s="5"/>
      <c r="T13" s="5"/>
      <c r="U13" s="5"/>
    </row>
    <row r="14" spans="1:21" ht="32" x14ac:dyDescent="0.2">
      <c r="A14" s="41">
        <v>6</v>
      </c>
      <c r="B14" s="19" t="s">
        <v>64</v>
      </c>
      <c r="C14" s="102" t="s">
        <v>89</v>
      </c>
      <c r="D14" s="20" t="s">
        <v>25</v>
      </c>
      <c r="E14" s="20">
        <v>4</v>
      </c>
      <c r="F14" s="91">
        <v>2</v>
      </c>
      <c r="G14" s="19"/>
      <c r="H14" s="19"/>
      <c r="I14" s="19">
        <v>1</v>
      </c>
      <c r="J14" s="19"/>
      <c r="K14" s="19">
        <f t="shared" si="0"/>
        <v>42</v>
      </c>
      <c r="L14" s="19">
        <f t="shared" si="1"/>
        <v>58</v>
      </c>
      <c r="M14" s="143" t="s">
        <v>26</v>
      </c>
      <c r="N14" s="144"/>
      <c r="Q14" s="5"/>
      <c r="R14" s="5"/>
      <c r="S14" s="5"/>
      <c r="T14" s="5"/>
      <c r="U14" s="5"/>
    </row>
    <row r="15" spans="1:21" ht="16" x14ac:dyDescent="0.2">
      <c r="A15" s="92">
        <v>7</v>
      </c>
      <c r="B15" s="53" t="s">
        <v>82</v>
      </c>
      <c r="C15" s="103" t="s">
        <v>110</v>
      </c>
      <c r="D15" s="104" t="s">
        <v>28</v>
      </c>
      <c r="E15" s="104">
        <v>2</v>
      </c>
      <c r="F15" s="105">
        <v>1</v>
      </c>
      <c r="G15" s="53"/>
      <c r="H15" s="53"/>
      <c r="I15" s="53"/>
      <c r="J15" s="53"/>
      <c r="K15" s="19">
        <f t="shared" si="0"/>
        <v>14</v>
      </c>
      <c r="L15" s="19">
        <f t="shared" si="1"/>
        <v>36</v>
      </c>
      <c r="M15" s="143" t="s">
        <v>27</v>
      </c>
      <c r="N15" s="144"/>
      <c r="Q15" s="5"/>
      <c r="R15" s="5"/>
      <c r="S15" s="5"/>
      <c r="T15" s="5"/>
      <c r="U15" s="5"/>
    </row>
    <row r="16" spans="1:21" ht="17" thickBot="1" x14ac:dyDescent="0.25">
      <c r="A16" s="42">
        <v>8</v>
      </c>
      <c r="B16" s="16" t="s">
        <v>97</v>
      </c>
      <c r="C16" s="55" t="s">
        <v>113</v>
      </c>
      <c r="D16" s="21" t="s">
        <v>29</v>
      </c>
      <c r="E16" s="21">
        <v>10</v>
      </c>
      <c r="F16" s="22"/>
      <c r="G16" s="16"/>
      <c r="H16" s="16"/>
      <c r="I16" s="16"/>
      <c r="J16" s="16">
        <v>12</v>
      </c>
      <c r="K16" s="16">
        <v>0</v>
      </c>
      <c r="L16" s="16">
        <f t="shared" si="1"/>
        <v>250</v>
      </c>
      <c r="M16" s="146" t="s">
        <v>27</v>
      </c>
      <c r="N16" s="147"/>
      <c r="Q16" s="5"/>
      <c r="R16" s="5"/>
      <c r="S16" s="5"/>
      <c r="T16" s="5"/>
      <c r="U16" s="5"/>
    </row>
    <row r="17" spans="1:21" ht="16" hidden="1" thickBot="1" x14ac:dyDescent="0.25">
      <c r="A17" s="137" t="s">
        <v>30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9"/>
      <c r="Q17" s="5"/>
      <c r="R17" s="5"/>
      <c r="S17" s="5"/>
      <c r="T17" s="5"/>
      <c r="U17" s="5"/>
    </row>
    <row r="18" spans="1:21" ht="16" x14ac:dyDescent="0.2">
      <c r="A18" s="154" t="s">
        <v>31</v>
      </c>
      <c r="B18" s="123"/>
      <c r="C18" s="123"/>
      <c r="D18" s="93" t="s">
        <v>32</v>
      </c>
      <c r="E18" s="175">
        <f>SUM(E9:E17)</f>
        <v>30</v>
      </c>
      <c r="F18" s="94">
        <f>SUM(F9:F17)</f>
        <v>9</v>
      </c>
      <c r="G18" s="95">
        <f>SUM(G9:G17)</f>
        <v>0</v>
      </c>
      <c r="H18" s="95">
        <f>SUM(H9:H17)</f>
        <v>3</v>
      </c>
      <c r="I18" s="95">
        <f>SUM(I9:I17)</f>
        <v>3</v>
      </c>
      <c r="J18" s="95"/>
      <c r="K18" s="149">
        <f>SUM(K9:K17)</f>
        <v>210</v>
      </c>
      <c r="L18" s="149">
        <f>SUM(L9:L17)</f>
        <v>540</v>
      </c>
      <c r="M18" s="95" t="s">
        <v>33</v>
      </c>
      <c r="N18" s="96" t="s">
        <v>34</v>
      </c>
      <c r="Q18" s="5"/>
      <c r="R18" s="5"/>
      <c r="S18" s="5"/>
      <c r="T18" s="5"/>
      <c r="U18" s="5"/>
    </row>
    <row r="19" spans="1:21" ht="17" thickBot="1" x14ac:dyDescent="0.25">
      <c r="A19" s="155"/>
      <c r="B19" s="156"/>
      <c r="C19" s="156"/>
      <c r="D19" s="97" t="s">
        <v>35</v>
      </c>
      <c r="E19" s="176"/>
      <c r="F19" s="98">
        <f>COUNT(F9:F17)</f>
        <v>5</v>
      </c>
      <c r="G19" s="99">
        <f>COUNT(G9:G17)</f>
        <v>0</v>
      </c>
      <c r="H19" s="99">
        <f>COUNT(H9:H17)</f>
        <v>3</v>
      </c>
      <c r="I19" s="99">
        <f>COUNT(I9:I17)</f>
        <v>3</v>
      </c>
      <c r="J19" s="99"/>
      <c r="K19" s="150"/>
      <c r="L19" s="150"/>
      <c r="M19" s="16">
        <f>COUNTIF(M1:M18,"=E")</f>
        <v>4</v>
      </c>
      <c r="N19" s="17">
        <f>COUNTIF(M1:M18,"=V")</f>
        <v>4</v>
      </c>
      <c r="Q19" s="5"/>
      <c r="R19" s="5"/>
      <c r="S19" s="5"/>
      <c r="T19" s="5"/>
      <c r="U19" s="5"/>
    </row>
    <row r="20" spans="1:21" ht="16" thickBot="1" x14ac:dyDescent="0.25">
      <c r="A20" s="172" t="s">
        <v>36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4"/>
      <c r="Q20" s="5"/>
      <c r="R20" s="24"/>
      <c r="S20" s="5"/>
      <c r="T20" s="5"/>
      <c r="U20" s="5"/>
    </row>
    <row r="21" spans="1:21" ht="30.75" customHeight="1" thickBot="1" x14ac:dyDescent="0.25">
      <c r="A21" s="42">
        <v>9</v>
      </c>
      <c r="B21" s="16" t="s">
        <v>116</v>
      </c>
      <c r="C21" s="55" t="s">
        <v>37</v>
      </c>
      <c r="D21" s="100" t="s">
        <v>28</v>
      </c>
      <c r="E21" s="21">
        <v>5</v>
      </c>
      <c r="F21" s="22">
        <v>2</v>
      </c>
      <c r="G21" s="16">
        <v>1</v>
      </c>
      <c r="H21" s="16"/>
      <c r="I21" s="16"/>
      <c r="J21" s="16"/>
      <c r="K21" s="16">
        <f>SUM(F21:I21)*14</f>
        <v>42</v>
      </c>
      <c r="L21" s="16">
        <f>E21*25-K21</f>
        <v>83</v>
      </c>
      <c r="M21" s="158" t="s">
        <v>26</v>
      </c>
      <c r="N21" s="159"/>
      <c r="Q21" s="5"/>
      <c r="R21" s="24"/>
      <c r="S21" s="106"/>
      <c r="T21" s="106"/>
      <c r="U21" s="106"/>
    </row>
    <row r="22" spans="1:21" ht="15.75" customHeight="1" thickBo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Q22" s="26"/>
      <c r="R22" s="12"/>
      <c r="S22" s="25"/>
      <c r="T22" s="25"/>
      <c r="U22" s="25"/>
    </row>
    <row r="23" spans="1:21" ht="15.75" customHeight="1" x14ac:dyDescent="0.2">
      <c r="B23" s="160" t="s">
        <v>38</v>
      </c>
      <c r="C23" s="37" t="s">
        <v>39</v>
      </c>
      <c r="D23" s="163">
        <f>SUM(F9:J16)</f>
        <v>27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5"/>
      <c r="Q23" s="26"/>
      <c r="R23" s="12"/>
      <c r="S23" s="25"/>
      <c r="T23" s="25"/>
      <c r="U23" s="25"/>
    </row>
    <row r="24" spans="1:21" ht="15.75" customHeight="1" x14ac:dyDescent="0.2">
      <c r="B24" s="161"/>
      <c r="C24" s="38" t="s">
        <v>40</v>
      </c>
      <c r="D24" s="166">
        <v>0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8"/>
      <c r="Q24" s="26"/>
      <c r="R24" s="12"/>
      <c r="S24" s="25"/>
      <c r="T24" s="25"/>
      <c r="U24" s="25"/>
    </row>
    <row r="25" spans="1:21" ht="15.75" customHeight="1" thickBot="1" x14ac:dyDescent="0.25">
      <c r="B25" s="162"/>
      <c r="C25" s="39" t="s">
        <v>41</v>
      </c>
      <c r="D25" s="169">
        <f>SUM(F21:J21)</f>
        <v>3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1"/>
      <c r="Q25" s="26"/>
      <c r="R25" s="12"/>
      <c r="S25" s="25"/>
      <c r="T25" s="25"/>
      <c r="U25" s="25"/>
    </row>
    <row r="26" spans="1:21" s="30" customFormat="1" ht="15.75" customHeight="1" x14ac:dyDescent="0.15">
      <c r="A26" s="27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Q26" s="34"/>
      <c r="R26" s="35"/>
      <c r="S26" s="36"/>
      <c r="T26" s="36"/>
      <c r="U26" s="36"/>
    </row>
    <row r="27" spans="1:21" ht="18" customHeight="1" x14ac:dyDescent="0.2">
      <c r="B27" s="4" t="s">
        <v>42</v>
      </c>
      <c r="C27" s="9"/>
      <c r="D27" s="1"/>
      <c r="E27" s="151" t="s">
        <v>43</v>
      </c>
      <c r="F27" s="151"/>
      <c r="G27" s="4"/>
      <c r="H27" s="1"/>
      <c r="I27" s="1"/>
      <c r="J27" s="1"/>
      <c r="K27" s="148" t="s">
        <v>44</v>
      </c>
      <c r="L27" s="148"/>
      <c r="M27" s="148"/>
      <c r="N27" s="148"/>
      <c r="Q27" s="13"/>
      <c r="R27" s="12"/>
      <c r="S27" s="145"/>
      <c r="T27" s="145"/>
      <c r="U27" s="145"/>
    </row>
    <row r="28" spans="1:21" ht="15" customHeight="1" x14ac:dyDescent="0.2">
      <c r="B28" s="157" t="s">
        <v>45</v>
      </c>
      <c r="C28" s="157"/>
      <c r="D28" s="123" t="s">
        <v>71</v>
      </c>
      <c r="E28" s="123"/>
      <c r="F28" s="123"/>
      <c r="G28" s="123"/>
      <c r="H28" s="123"/>
      <c r="I28" s="123"/>
      <c r="J28" s="65"/>
      <c r="K28" s="177" t="s">
        <v>72</v>
      </c>
      <c r="L28" s="177"/>
      <c r="M28" s="177"/>
      <c r="N28" s="177"/>
      <c r="Q28" s="13"/>
      <c r="R28" s="12"/>
      <c r="S28" s="13"/>
      <c r="T28" s="13"/>
      <c r="U28" s="13"/>
    </row>
    <row r="29" spans="1:21" ht="15" customHeigh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Q29" s="11"/>
      <c r="R29" s="12"/>
      <c r="S29" s="13"/>
      <c r="T29" s="13"/>
      <c r="U29" s="13"/>
    </row>
    <row r="30" spans="1:2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Q30" s="11"/>
      <c r="R30" s="12"/>
      <c r="S30" s="13"/>
      <c r="T30" s="13"/>
      <c r="U30" s="13"/>
    </row>
    <row r="31" spans="1:2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5" customHeight="1" x14ac:dyDescent="0.2">
      <c r="B36" s="1"/>
      <c r="C36" s="1"/>
      <c r="H36" s="4"/>
      <c r="I36" s="4"/>
      <c r="J36" s="4"/>
      <c r="K36" s="1"/>
      <c r="L36" s="1"/>
      <c r="M36" s="1"/>
    </row>
    <row r="37" spans="2:13" ht="15" customHeight="1" x14ac:dyDescent="0.2">
      <c r="B37" s="1"/>
      <c r="C37" s="1"/>
      <c r="H37" s="4"/>
      <c r="I37" s="4"/>
      <c r="J37" s="4"/>
      <c r="K37" s="1"/>
      <c r="L37" s="1"/>
      <c r="M37" s="1"/>
    </row>
    <row r="38" spans="2:13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5" customHeight="1" x14ac:dyDescent="0.2">
      <c r="B47" s="152" t="s">
        <v>46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</row>
    <row r="48" spans="2:13" ht="15" customHeight="1" x14ac:dyDescent="0.2">
      <c r="B48" s="153" t="s">
        <v>47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</row>
    <row r="49" spans="2:13" x14ac:dyDescent="0.2">
      <c r="B49" s="1"/>
      <c r="C49" s="1"/>
      <c r="D49" s="151"/>
      <c r="E49" s="151"/>
      <c r="F49" s="151"/>
      <c r="G49" s="151"/>
      <c r="H49" s="1"/>
      <c r="I49" s="1"/>
      <c r="J49" s="1"/>
      <c r="K49" s="1"/>
      <c r="L49" s="1"/>
      <c r="M49" s="1"/>
    </row>
    <row r="50" spans="2:1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x14ac:dyDescent="0.2">
      <c r="B54" s="1"/>
      <c r="C54" s="1"/>
      <c r="D54" s="4"/>
      <c r="E54" s="4"/>
      <c r="F54" s="4"/>
      <c r="G54" s="4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4"/>
      <c r="E55" s="4"/>
      <c r="F55" s="4"/>
      <c r="G55" s="4"/>
      <c r="H55" s="1"/>
      <c r="I55" s="1"/>
      <c r="J55" s="1"/>
      <c r="K55" s="1"/>
      <c r="L55" s="1"/>
      <c r="M55" s="1"/>
    </row>
    <row r="56" spans="2:13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">
      <c r="B57" s="1"/>
      <c r="C57" s="1"/>
      <c r="D57" s="1"/>
      <c r="E57" s="151"/>
      <c r="F57" s="151"/>
      <c r="G57" s="151"/>
      <c r="H57" s="1"/>
      <c r="I57" s="1"/>
      <c r="J57" s="1"/>
      <c r="K57" s="1"/>
      <c r="L57" s="1"/>
      <c r="M57" s="1"/>
    </row>
    <row r="58" spans="2:13" x14ac:dyDescent="0.2">
      <c r="B58" s="1"/>
      <c r="C58" s="1"/>
      <c r="D58" s="1"/>
      <c r="E58" s="151"/>
      <c r="F58" s="151"/>
      <c r="G58" s="151"/>
      <c r="H58" s="1"/>
      <c r="I58" s="1"/>
      <c r="J58" s="1"/>
      <c r="K58" s="1"/>
      <c r="L58" s="1"/>
      <c r="M58" s="1"/>
    </row>
    <row r="59" spans="2:1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</sheetData>
  <sheetProtection algorithmName="SHA-512" hashValue="ohU1kFquWtUmB/yBGJlT8GPylCAMI4Bl4Uh+InWk9s/txCoGarrCORQJ09vl8Z3HzAEfgj+Yo+vwyNglTMTU1w==" saltValue="Bh7A0x0X+A4cgizr//RUxA==" spinCount="100000" sheet="1" formatCells="0" formatRows="0" insertRows="0" insertHyperlinks="0" deleteRows="0" sort="0" autoFilter="0" pivotTables="0"/>
  <protectedRanges>
    <protectedRange sqref="C3:G4 D2 L1:M2 A21:B21 A9:XFD16 K28 D28" name="Editabil"/>
  </protectedRanges>
  <mergeCells count="48">
    <mergeCell ref="A18:C19"/>
    <mergeCell ref="B28:C28"/>
    <mergeCell ref="M21:N21"/>
    <mergeCell ref="B23:B25"/>
    <mergeCell ref="D23:N23"/>
    <mergeCell ref="D24:N24"/>
    <mergeCell ref="D25:N25"/>
    <mergeCell ref="A20:N20"/>
    <mergeCell ref="E18:E19"/>
    <mergeCell ref="K18:K19"/>
    <mergeCell ref="K28:N28"/>
    <mergeCell ref="D49:G49"/>
    <mergeCell ref="E58:G58"/>
    <mergeCell ref="E27:F27"/>
    <mergeCell ref="D28:I28"/>
    <mergeCell ref="E57:G57"/>
    <mergeCell ref="B47:M47"/>
    <mergeCell ref="B48:M48"/>
    <mergeCell ref="S27:U27"/>
    <mergeCell ref="M14:N14"/>
    <mergeCell ref="M16:N16"/>
    <mergeCell ref="M10:N10"/>
    <mergeCell ref="M11:N11"/>
    <mergeCell ref="M12:N12"/>
    <mergeCell ref="K27:N27"/>
    <mergeCell ref="L18:L19"/>
    <mergeCell ref="M13:N13"/>
    <mergeCell ref="M9:N9"/>
    <mergeCell ref="L3:M3"/>
    <mergeCell ref="A17:N17"/>
    <mergeCell ref="F6:J6"/>
    <mergeCell ref="C3:I3"/>
    <mergeCell ref="M15:N15"/>
    <mergeCell ref="L1:M1"/>
    <mergeCell ref="B2:C2"/>
    <mergeCell ref="D1:H1"/>
    <mergeCell ref="D2:H2"/>
    <mergeCell ref="A8:N8"/>
    <mergeCell ref="C4:G4"/>
    <mergeCell ref="B6:B7"/>
    <mergeCell ref="C6:C7"/>
    <mergeCell ref="D6:D7"/>
    <mergeCell ref="E6:E7"/>
    <mergeCell ref="A6:A7"/>
    <mergeCell ref="L2:M2"/>
    <mergeCell ref="L4:M4"/>
    <mergeCell ref="K6:L6"/>
    <mergeCell ref="M6:N7"/>
  </mergeCells>
  <conditionalFormatting sqref="D1:D2 D4:D44">
    <cfRule type="cellIs" dxfId="11" priority="4" stopIfTrue="1" operator="equal">
      <formula>"DS"</formula>
    </cfRule>
    <cfRule type="cellIs" dxfId="10" priority="8" operator="equal">
      <formula>"DA"</formula>
    </cfRule>
    <cfRule type="cellIs" dxfId="9" priority="10" operator="equal">
      <formula>"DC"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9" fitToWidth="0" orientation="landscape" horizontalDpi="300" verticalDpi="300" r:id="rId1"/>
  <rowBreaks count="1" manualBreakCount="1">
    <brk id="30" max="13" man="1"/>
  </rowBreaks>
  <ignoredErrors>
    <ignoredError sqref="K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66CD-7B21-4F7E-932C-50632605B570}">
  <dimension ref="A1:U61"/>
  <sheetViews>
    <sheetView view="pageBreakPreview" topLeftCell="A6" zoomScale="140" zoomScaleNormal="85" zoomScaleSheetLayoutView="70" workbookViewId="0">
      <selection activeCell="C11" sqref="C11"/>
    </sheetView>
  </sheetViews>
  <sheetFormatPr baseColWidth="10" defaultColWidth="8.83203125" defaultRowHeight="15" x14ac:dyDescent="0.2"/>
  <cols>
    <col min="1" max="1" width="4.6640625" style="6" customWidth="1"/>
    <col min="2" max="2" width="19.5" bestFit="1" customWidth="1"/>
    <col min="3" max="3" width="45.6640625" customWidth="1"/>
    <col min="4" max="4" width="10.5" customWidth="1"/>
    <col min="5" max="5" width="6" customWidth="1"/>
    <col min="6" max="6" width="7.5" customWidth="1"/>
    <col min="7" max="10" width="5.5" customWidth="1"/>
    <col min="11" max="11" width="16" customWidth="1"/>
    <col min="13" max="14" width="4.6640625" style="6" customWidth="1"/>
    <col min="21" max="21" width="10.1640625" customWidth="1"/>
  </cols>
  <sheetData>
    <row r="1" spans="1:21" ht="57" customHeight="1" x14ac:dyDescent="0.25">
      <c r="B1" s="3"/>
      <c r="C1" s="4"/>
      <c r="D1" s="122" t="s">
        <v>0</v>
      </c>
      <c r="E1" s="122"/>
      <c r="F1" s="122"/>
      <c r="G1" s="122"/>
      <c r="H1" s="122"/>
      <c r="I1" s="2"/>
      <c r="J1" s="2"/>
      <c r="K1" s="5"/>
      <c r="L1" s="120"/>
      <c r="M1" s="120"/>
      <c r="Q1" s="69"/>
      <c r="R1" s="69"/>
      <c r="S1" s="69"/>
      <c r="T1" s="69"/>
      <c r="U1" s="69"/>
    </row>
    <row r="2" spans="1:21" ht="15" customHeight="1" x14ac:dyDescent="0.2">
      <c r="B2" s="157"/>
      <c r="C2" s="157"/>
      <c r="D2" s="151" t="str">
        <f>Sem_I!D2</f>
        <v>2023 - 2025</v>
      </c>
      <c r="E2" s="151"/>
      <c r="F2" s="151"/>
      <c r="G2" s="151"/>
      <c r="H2" s="151"/>
      <c r="K2" s="8" t="str">
        <f>Sem_I!K2</f>
        <v>Anul universitar:</v>
      </c>
      <c r="L2" s="157" t="str">
        <f>Sem_I!L2</f>
        <v>2023 - 2024</v>
      </c>
      <c r="M2" s="157"/>
      <c r="Q2" s="70"/>
      <c r="R2" s="70"/>
      <c r="S2" s="70"/>
      <c r="T2" s="70"/>
      <c r="U2" s="70"/>
    </row>
    <row r="3" spans="1:21" ht="30" customHeight="1" x14ac:dyDescent="0.2">
      <c r="B3" s="7" t="s">
        <v>4</v>
      </c>
      <c r="C3" s="201" t="str">
        <f>Sem_I!C3</f>
        <v>Inginerie electronică, telecomunicații și tehnologii informaționale / Electronic engineering, telecommunications and information technology</v>
      </c>
      <c r="D3" s="201"/>
      <c r="E3" s="201"/>
      <c r="F3" s="201"/>
      <c r="G3" s="201"/>
      <c r="H3" s="201"/>
      <c r="I3" s="201"/>
      <c r="K3" s="8" t="str">
        <f>Sem_I!K3</f>
        <v>Anul de studii:</v>
      </c>
      <c r="L3" s="157" t="str">
        <f>Sem_I!L3</f>
        <v>I</v>
      </c>
      <c r="M3" s="157"/>
      <c r="Q3" s="70"/>
      <c r="R3" s="70"/>
      <c r="S3" s="70"/>
      <c r="T3" s="70"/>
      <c r="U3" s="70"/>
    </row>
    <row r="4" spans="1:21" ht="16" x14ac:dyDescent="0.2">
      <c r="B4" s="7" t="s">
        <v>7</v>
      </c>
      <c r="C4" s="201" t="str">
        <f>Sem_I!C4</f>
        <v>Sisteme inteligente pentru transporturi/ Intelligent transport systems</v>
      </c>
      <c r="D4" s="201"/>
      <c r="E4" s="201"/>
      <c r="F4" s="201"/>
      <c r="G4" s="201"/>
      <c r="H4" s="82"/>
      <c r="I4" s="82"/>
      <c r="K4" s="8" t="str">
        <f>Sem_I!K4</f>
        <v>Semestrul:</v>
      </c>
      <c r="L4" s="157" t="s">
        <v>48</v>
      </c>
      <c r="M4" s="157"/>
      <c r="Q4" s="70"/>
      <c r="R4" s="70"/>
      <c r="S4" s="70"/>
      <c r="T4" s="70"/>
      <c r="U4" s="70"/>
    </row>
    <row r="5" spans="1:21" s="30" customFormat="1" ht="12" customHeight="1" thickBot="1" x14ac:dyDescent="0.2">
      <c r="A5" s="27"/>
      <c r="B5" s="28"/>
      <c r="C5" s="29"/>
      <c r="D5" s="29"/>
      <c r="E5" s="29"/>
      <c r="F5" s="29"/>
      <c r="G5" s="29"/>
      <c r="K5" s="31"/>
      <c r="L5" s="32"/>
      <c r="M5" s="29"/>
      <c r="N5" s="27"/>
      <c r="Q5" s="70"/>
      <c r="R5" s="70"/>
      <c r="S5" s="70"/>
      <c r="T5" s="70"/>
      <c r="U5" s="70"/>
    </row>
    <row r="6" spans="1:21" s="1" customFormat="1" ht="20" customHeight="1" x14ac:dyDescent="0.2">
      <c r="A6" s="131" t="s">
        <v>9</v>
      </c>
      <c r="B6" s="192" t="s">
        <v>10</v>
      </c>
      <c r="C6" s="192" t="s">
        <v>11</v>
      </c>
      <c r="D6" s="192" t="s">
        <v>12</v>
      </c>
      <c r="E6" s="194" t="s">
        <v>13</v>
      </c>
      <c r="F6" s="198" t="s">
        <v>14</v>
      </c>
      <c r="G6" s="199"/>
      <c r="H6" s="199"/>
      <c r="I6" s="199"/>
      <c r="J6" s="200"/>
      <c r="K6" s="192" t="s">
        <v>15</v>
      </c>
      <c r="L6" s="192"/>
      <c r="M6" s="192" t="s">
        <v>16</v>
      </c>
      <c r="N6" s="196"/>
      <c r="Q6" s="70"/>
      <c r="R6" s="70"/>
      <c r="S6" s="70"/>
      <c r="T6" s="70"/>
      <c r="U6" s="70"/>
    </row>
    <row r="7" spans="1:21" ht="16" thickBot="1" x14ac:dyDescent="0.25">
      <c r="A7" s="205"/>
      <c r="B7" s="193"/>
      <c r="C7" s="193"/>
      <c r="D7" s="193"/>
      <c r="E7" s="195"/>
      <c r="F7" s="74" t="s">
        <v>17</v>
      </c>
      <c r="G7" s="74" t="s">
        <v>18</v>
      </c>
      <c r="H7" s="74" t="s">
        <v>19</v>
      </c>
      <c r="I7" s="74" t="s">
        <v>20</v>
      </c>
      <c r="J7" s="74" t="s">
        <v>21</v>
      </c>
      <c r="K7" s="74" t="s">
        <v>22</v>
      </c>
      <c r="L7" s="74" t="s">
        <v>23</v>
      </c>
      <c r="M7" s="193"/>
      <c r="N7" s="197"/>
      <c r="Q7" s="70"/>
      <c r="R7" s="70"/>
      <c r="S7" s="70"/>
      <c r="T7" s="70"/>
      <c r="U7" s="70"/>
    </row>
    <row r="8" spans="1:21" ht="16" thickBot="1" x14ac:dyDescent="0.25">
      <c r="A8" s="202" t="s">
        <v>24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  <c r="Q8" s="70"/>
      <c r="R8" s="70"/>
      <c r="S8" s="70"/>
      <c r="T8" s="70"/>
      <c r="U8" s="70"/>
    </row>
    <row r="9" spans="1:21" ht="32" x14ac:dyDescent="0.2">
      <c r="A9" s="40">
        <v>1</v>
      </c>
      <c r="B9" s="18" t="s">
        <v>65</v>
      </c>
      <c r="C9" s="83" t="s">
        <v>90</v>
      </c>
      <c r="D9" s="23" t="s">
        <v>29</v>
      </c>
      <c r="E9" s="60">
        <v>5</v>
      </c>
      <c r="F9" s="58">
        <v>2</v>
      </c>
      <c r="G9" s="18"/>
      <c r="H9" s="18">
        <v>2</v>
      </c>
      <c r="I9" s="18"/>
      <c r="J9" s="18"/>
      <c r="K9" s="18">
        <f>SUM(F9:J9)*14</f>
        <v>56</v>
      </c>
      <c r="L9" s="18">
        <f>E9*25-K9</f>
        <v>69</v>
      </c>
      <c r="M9" s="135" t="s">
        <v>26</v>
      </c>
      <c r="N9" s="136"/>
      <c r="Q9" s="70"/>
      <c r="R9" s="70"/>
      <c r="S9" s="70"/>
      <c r="T9" s="70"/>
      <c r="U9" s="70"/>
    </row>
    <row r="10" spans="1:21" ht="48" x14ac:dyDescent="0.2">
      <c r="A10" s="41">
        <v>2</v>
      </c>
      <c r="B10" s="19" t="s">
        <v>66</v>
      </c>
      <c r="C10" s="84" t="s">
        <v>91</v>
      </c>
      <c r="D10" s="20" t="s">
        <v>29</v>
      </c>
      <c r="E10" s="61">
        <v>2</v>
      </c>
      <c r="F10" s="62"/>
      <c r="G10" s="19"/>
      <c r="H10" s="19"/>
      <c r="I10" s="19">
        <v>1</v>
      </c>
      <c r="J10" s="19"/>
      <c r="K10" s="19">
        <f>SUM(F10:J10)*14</f>
        <v>14</v>
      </c>
      <c r="L10" s="19">
        <f>E10*25-K10</f>
        <v>36</v>
      </c>
      <c r="M10" s="206" t="s">
        <v>27</v>
      </c>
      <c r="N10" s="207"/>
      <c r="Q10" s="70"/>
      <c r="R10" s="70"/>
      <c r="S10" s="70"/>
      <c r="T10" s="70"/>
      <c r="U10" s="70"/>
    </row>
    <row r="11" spans="1:21" ht="48" x14ac:dyDescent="0.2">
      <c r="A11" s="41">
        <v>3</v>
      </c>
      <c r="B11" s="19" t="s">
        <v>67</v>
      </c>
      <c r="C11" s="84" t="s">
        <v>92</v>
      </c>
      <c r="D11" s="20" t="s">
        <v>29</v>
      </c>
      <c r="E11" s="61">
        <v>5</v>
      </c>
      <c r="F11" s="62">
        <v>2</v>
      </c>
      <c r="G11" s="19"/>
      <c r="H11" s="19">
        <v>2</v>
      </c>
      <c r="I11" s="19"/>
      <c r="J11" s="19"/>
      <c r="K11" s="19">
        <f>SUM(F11:J11)*14</f>
        <v>56</v>
      </c>
      <c r="L11" s="19">
        <f>E11*25-K11</f>
        <v>69</v>
      </c>
      <c r="M11" s="206" t="s">
        <v>26</v>
      </c>
      <c r="N11" s="207"/>
      <c r="Q11" s="70"/>
      <c r="R11" s="70"/>
      <c r="S11" s="70"/>
      <c r="T11" s="70"/>
      <c r="U11" s="70"/>
    </row>
    <row r="12" spans="1:21" ht="48" x14ac:dyDescent="0.2">
      <c r="A12" s="41">
        <v>4</v>
      </c>
      <c r="B12" s="19" t="s">
        <v>68</v>
      </c>
      <c r="C12" s="84" t="s">
        <v>93</v>
      </c>
      <c r="D12" s="20" t="s">
        <v>29</v>
      </c>
      <c r="E12" s="61">
        <v>2</v>
      </c>
      <c r="F12" s="62"/>
      <c r="G12" s="19"/>
      <c r="H12" s="19"/>
      <c r="I12" s="19">
        <v>1</v>
      </c>
      <c r="J12" s="19"/>
      <c r="K12" s="19">
        <f>SUM(F12:J12)*14</f>
        <v>14</v>
      </c>
      <c r="L12" s="19">
        <f>E12*25-K12</f>
        <v>36</v>
      </c>
      <c r="M12" s="143" t="s">
        <v>27</v>
      </c>
      <c r="N12" s="144"/>
      <c r="Q12" s="70"/>
      <c r="R12" s="70"/>
      <c r="S12" s="70"/>
      <c r="T12" s="70"/>
      <c r="U12" s="70"/>
    </row>
    <row r="13" spans="1:21" ht="48" x14ac:dyDescent="0.2">
      <c r="A13" s="41">
        <v>5</v>
      </c>
      <c r="B13" s="19" t="s">
        <v>69</v>
      </c>
      <c r="C13" s="84" t="s">
        <v>94</v>
      </c>
      <c r="D13" s="20" t="s">
        <v>25</v>
      </c>
      <c r="E13" s="61">
        <v>3</v>
      </c>
      <c r="F13" s="62">
        <v>2</v>
      </c>
      <c r="G13" s="19"/>
      <c r="H13" s="19"/>
      <c r="I13" s="19"/>
      <c r="J13" s="19"/>
      <c r="K13" s="19">
        <f>SUM(F13:J13)*14</f>
        <v>28</v>
      </c>
      <c r="L13" s="19">
        <f t="shared" ref="L13:L15" si="0">E13*25-K13</f>
        <v>47</v>
      </c>
      <c r="M13" s="206" t="s">
        <v>26</v>
      </c>
      <c r="N13" s="207"/>
      <c r="Q13" s="70"/>
      <c r="R13" s="70"/>
      <c r="S13" s="70"/>
      <c r="T13" s="70"/>
      <c r="U13" s="70"/>
    </row>
    <row r="14" spans="1:21" ht="32" x14ac:dyDescent="0.2">
      <c r="A14" s="41">
        <v>6</v>
      </c>
      <c r="B14" s="19" t="s">
        <v>70</v>
      </c>
      <c r="C14" s="84" t="s">
        <v>95</v>
      </c>
      <c r="D14" s="20" t="s">
        <v>25</v>
      </c>
      <c r="E14" s="61">
        <v>3</v>
      </c>
      <c r="F14" s="62">
        <v>1</v>
      </c>
      <c r="G14" s="19"/>
      <c r="H14" s="19">
        <v>1</v>
      </c>
      <c r="I14" s="19"/>
      <c r="J14" s="19"/>
      <c r="K14" s="19">
        <f t="shared" ref="K14" si="1">SUM(F14:I14)*14</f>
        <v>28</v>
      </c>
      <c r="L14" s="19">
        <f t="shared" si="0"/>
        <v>47</v>
      </c>
      <c r="M14" s="206" t="s">
        <v>26</v>
      </c>
      <c r="N14" s="207"/>
      <c r="Q14" s="70"/>
      <c r="R14" s="70"/>
      <c r="S14" s="70"/>
      <c r="T14" s="70"/>
      <c r="U14" s="70"/>
    </row>
    <row r="15" spans="1:21" ht="17" thickBot="1" x14ac:dyDescent="0.25">
      <c r="A15" s="42">
        <v>7</v>
      </c>
      <c r="B15" s="16" t="s">
        <v>117</v>
      </c>
      <c r="C15" s="81" t="s">
        <v>114</v>
      </c>
      <c r="D15" s="21" t="s">
        <v>29</v>
      </c>
      <c r="E15" s="87">
        <v>10</v>
      </c>
      <c r="F15" s="59"/>
      <c r="G15" s="16"/>
      <c r="H15" s="16"/>
      <c r="I15" s="16"/>
      <c r="J15" s="16">
        <v>12</v>
      </c>
      <c r="K15" s="16">
        <v>0</v>
      </c>
      <c r="L15" s="16">
        <f t="shared" si="0"/>
        <v>250</v>
      </c>
      <c r="M15" s="146" t="s">
        <v>27</v>
      </c>
      <c r="N15" s="147"/>
      <c r="Q15" s="70"/>
      <c r="R15" s="70"/>
      <c r="S15" s="70"/>
      <c r="T15" s="70"/>
      <c r="U15" s="70"/>
    </row>
    <row r="16" spans="1:21" ht="16" hidden="1" thickBot="1" x14ac:dyDescent="0.25">
      <c r="A16" s="180" t="s">
        <v>30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2"/>
      <c r="Q16" s="70"/>
      <c r="R16" s="70"/>
      <c r="S16" s="70"/>
      <c r="T16" s="70"/>
      <c r="U16" s="70"/>
    </row>
    <row r="17" spans="1:21" ht="16" x14ac:dyDescent="0.2">
      <c r="A17" s="183" t="s">
        <v>31</v>
      </c>
      <c r="B17" s="151"/>
      <c r="C17" s="151"/>
      <c r="D17" s="56" t="s">
        <v>32</v>
      </c>
      <c r="E17" s="186">
        <f>SUM(E9:E16)</f>
        <v>30</v>
      </c>
      <c r="F17" s="50">
        <f>SUM(F9:F16)</f>
        <v>7</v>
      </c>
      <c r="G17" s="48">
        <f>SUM(G9:G16)</f>
        <v>0</v>
      </c>
      <c r="H17" s="48">
        <f>SUM(H9:H16)</f>
        <v>5</v>
      </c>
      <c r="I17" s="48">
        <f>SUM(I9:I16)</f>
        <v>2</v>
      </c>
      <c r="J17" s="48"/>
      <c r="K17" s="188">
        <f>SUM(K9:K16)</f>
        <v>196</v>
      </c>
      <c r="L17" s="188">
        <f>SUM(L9:L16)</f>
        <v>554</v>
      </c>
      <c r="M17" s="48" t="s">
        <v>33</v>
      </c>
      <c r="N17" s="49" t="s">
        <v>34</v>
      </c>
      <c r="Q17" s="70"/>
      <c r="R17" s="70"/>
      <c r="S17" s="70"/>
      <c r="T17" s="70"/>
      <c r="U17" s="70"/>
    </row>
    <row r="18" spans="1:21" ht="17" thickBot="1" x14ac:dyDescent="0.25">
      <c r="A18" s="184"/>
      <c r="B18" s="185"/>
      <c r="C18" s="185"/>
      <c r="D18" s="14" t="s">
        <v>35</v>
      </c>
      <c r="E18" s="187"/>
      <c r="F18" s="76">
        <f>COUNT(F9:F16)</f>
        <v>4</v>
      </c>
      <c r="G18" s="15">
        <f>COUNT(G9:G16)</f>
        <v>0</v>
      </c>
      <c r="H18" s="15">
        <f>COUNT(H9:H16)</f>
        <v>3</v>
      </c>
      <c r="I18" s="15">
        <f>COUNT(I9:I16)</f>
        <v>2</v>
      </c>
      <c r="J18" s="15"/>
      <c r="K18" s="170"/>
      <c r="L18" s="170"/>
      <c r="M18" s="16">
        <f>COUNTIF(M1:M17,"=E")</f>
        <v>4</v>
      </c>
      <c r="N18" s="17">
        <f>COUNTIF(M1:M17,"=V")</f>
        <v>3</v>
      </c>
      <c r="Q18" s="70"/>
      <c r="R18" s="70"/>
      <c r="S18" s="70"/>
      <c r="T18" s="70"/>
      <c r="U18" s="70"/>
    </row>
    <row r="19" spans="1:21" ht="16" thickBot="1" x14ac:dyDescent="0.25">
      <c r="A19" s="189" t="s">
        <v>36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1"/>
      <c r="Q19" s="70"/>
      <c r="R19" s="12"/>
      <c r="S19" s="70"/>
      <c r="T19" s="70"/>
      <c r="U19" s="70"/>
    </row>
    <row r="20" spans="1:21" ht="16" x14ac:dyDescent="0.2">
      <c r="A20" s="46">
        <v>8</v>
      </c>
      <c r="B20" s="79" t="s">
        <v>96</v>
      </c>
      <c r="C20" s="57" t="s">
        <v>49</v>
      </c>
      <c r="D20" s="63" t="s">
        <v>28</v>
      </c>
      <c r="E20" s="63">
        <v>5</v>
      </c>
      <c r="F20" s="64">
        <v>2</v>
      </c>
      <c r="G20" s="47">
        <v>1</v>
      </c>
      <c r="H20" s="47"/>
      <c r="I20" s="47"/>
      <c r="J20" s="47"/>
      <c r="K20" s="47">
        <f>SUM(F20:J20)*14</f>
        <v>42</v>
      </c>
      <c r="L20" s="47">
        <f t="shared" ref="L20:L21" si="2">E20*25-K20</f>
        <v>83</v>
      </c>
      <c r="M20" s="178" t="s">
        <v>26</v>
      </c>
      <c r="N20" s="179"/>
      <c r="Q20" s="70"/>
      <c r="R20" s="12"/>
      <c r="S20" s="70"/>
      <c r="T20" s="70"/>
      <c r="U20" s="70"/>
    </row>
    <row r="21" spans="1:21" ht="17" thickBot="1" x14ac:dyDescent="0.25">
      <c r="A21" s="42">
        <v>9</v>
      </c>
      <c r="B21" s="80" t="s">
        <v>118</v>
      </c>
      <c r="C21" s="55" t="s">
        <v>50</v>
      </c>
      <c r="D21" s="21" t="s">
        <v>28</v>
      </c>
      <c r="E21" s="21">
        <v>5</v>
      </c>
      <c r="F21" s="22">
        <v>1</v>
      </c>
      <c r="G21" s="16">
        <v>2</v>
      </c>
      <c r="H21" s="16"/>
      <c r="I21" s="16"/>
      <c r="J21" s="16"/>
      <c r="K21" s="16">
        <f>SUM(F21:J21)*14</f>
        <v>42</v>
      </c>
      <c r="L21" s="16">
        <f t="shared" si="2"/>
        <v>83</v>
      </c>
      <c r="M21" s="146" t="s">
        <v>26</v>
      </c>
      <c r="N21" s="147"/>
      <c r="Q21" s="70"/>
      <c r="R21" s="12"/>
      <c r="S21" s="70"/>
      <c r="T21" s="70"/>
      <c r="U21" s="70"/>
    </row>
    <row r="22" spans="1:21" ht="15.75" customHeight="1" thickBo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Q22" s="26"/>
      <c r="R22" s="12"/>
      <c r="S22" s="25"/>
      <c r="T22" s="25"/>
      <c r="U22" s="25"/>
    </row>
    <row r="23" spans="1:21" ht="15.75" customHeight="1" x14ac:dyDescent="0.2">
      <c r="B23" s="160" t="s">
        <v>38</v>
      </c>
      <c r="C23" s="37" t="str">
        <f>Sem_I!C23</f>
        <v>Discipline Obligatorii:</v>
      </c>
      <c r="D23" s="163">
        <f>SUM(F9:J15)</f>
        <v>26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5"/>
      <c r="Q23" s="26"/>
      <c r="R23" s="12"/>
      <c r="S23" s="25"/>
      <c r="T23" s="25"/>
      <c r="U23" s="25"/>
    </row>
    <row r="24" spans="1:21" ht="15.75" customHeight="1" x14ac:dyDescent="0.2">
      <c r="B24" s="161"/>
      <c r="C24" s="38" t="str">
        <f>Sem_I!C24</f>
        <v>Discipline Opționale:</v>
      </c>
      <c r="D24" s="166">
        <v>0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8"/>
      <c r="Q24" s="26"/>
      <c r="R24" s="12"/>
      <c r="S24" s="25"/>
      <c r="T24" s="25"/>
      <c r="U24" s="25"/>
    </row>
    <row r="25" spans="1:21" ht="15.75" customHeight="1" thickBot="1" x14ac:dyDescent="0.25">
      <c r="B25" s="162"/>
      <c r="C25" s="39" t="str">
        <f>Sem_I!C25</f>
        <v>Discipline Facultative:</v>
      </c>
      <c r="D25" s="169">
        <f>SUM(F20:J21)</f>
        <v>6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1"/>
      <c r="Q25" s="26"/>
      <c r="R25" s="12"/>
      <c r="S25" s="25"/>
      <c r="T25" s="25"/>
      <c r="U25" s="25"/>
    </row>
    <row r="26" spans="1:21" s="30" customFormat="1" ht="15.75" customHeight="1" x14ac:dyDescent="0.15">
      <c r="A26" s="27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Q26" s="34"/>
      <c r="R26" s="35"/>
      <c r="S26" s="36"/>
      <c r="T26" s="36"/>
      <c r="U26" s="36"/>
    </row>
    <row r="27" spans="1:21" ht="18" customHeight="1" x14ac:dyDescent="0.2">
      <c r="B27" s="4" t="s">
        <v>42</v>
      </c>
      <c r="C27" s="9"/>
      <c r="D27" s="1"/>
      <c r="E27" s="151" t="s">
        <v>43</v>
      </c>
      <c r="F27" s="151"/>
      <c r="G27" s="4"/>
      <c r="H27" s="1"/>
      <c r="I27" s="1"/>
      <c r="J27" s="1"/>
      <c r="K27" s="148" t="s">
        <v>44</v>
      </c>
      <c r="L27" s="148"/>
      <c r="M27" s="148"/>
      <c r="N27" s="148"/>
      <c r="Q27" s="13"/>
      <c r="R27" s="12"/>
      <c r="S27" s="145"/>
      <c r="T27" s="145"/>
      <c r="U27" s="145"/>
    </row>
    <row r="28" spans="1:21" ht="15" customHeight="1" x14ac:dyDescent="0.2">
      <c r="B28" s="157" t="str">
        <f>Sem_I!B28</f>
        <v>Mihnea-Cosmin COSTOIU</v>
      </c>
      <c r="C28" s="157"/>
      <c r="D28" s="123" t="str">
        <f>Sem_I!D28</f>
        <v>Ilona COSTEA</v>
      </c>
      <c r="E28" s="123"/>
      <c r="F28" s="123"/>
      <c r="G28" s="123"/>
      <c r="H28" s="123"/>
      <c r="I28" s="123"/>
      <c r="J28" s="65"/>
      <c r="K28" s="177" t="str">
        <f>Sem_I!K28</f>
        <v>Marius MINEA</v>
      </c>
      <c r="L28" s="177"/>
      <c r="M28" s="177"/>
      <c r="N28" s="177"/>
      <c r="Q28" s="13"/>
      <c r="R28" s="12"/>
      <c r="S28" s="13"/>
      <c r="T28" s="13"/>
      <c r="U28" s="13"/>
    </row>
    <row r="29" spans="1:21" ht="15" customHeigh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Q29" s="11"/>
      <c r="R29" s="12"/>
      <c r="S29" s="13"/>
      <c r="T29" s="13"/>
      <c r="U29" s="13"/>
    </row>
    <row r="30" spans="1:2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Q30" s="11"/>
      <c r="R30" s="12"/>
      <c r="S30" s="13"/>
      <c r="T30" s="13"/>
      <c r="U30" s="13"/>
    </row>
    <row r="31" spans="1:2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5" customHeight="1" x14ac:dyDescent="0.2">
      <c r="B36" s="1"/>
      <c r="C36" s="1"/>
      <c r="H36" s="4"/>
      <c r="I36" s="4"/>
      <c r="J36" s="4"/>
      <c r="K36" s="1"/>
      <c r="L36" s="1"/>
      <c r="M36" s="1"/>
    </row>
    <row r="37" spans="2:13" ht="15" customHeight="1" x14ac:dyDescent="0.2">
      <c r="B37" s="1"/>
      <c r="C37" s="1"/>
      <c r="H37" s="4"/>
      <c r="I37" s="4"/>
      <c r="J37" s="4"/>
      <c r="K37" s="1"/>
      <c r="L37" s="1"/>
      <c r="M37" s="1"/>
    </row>
    <row r="38" spans="2:13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5" customHeight="1" x14ac:dyDescent="0.2">
      <c r="B47" s="152" t="s">
        <v>46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</row>
    <row r="48" spans="2:13" ht="15" customHeight="1" x14ac:dyDescent="0.2">
      <c r="B48" s="123" t="str">
        <f>Sem_I!B48</f>
        <v>Petrișor - Laurențiu ȚUCĂ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2:13" x14ac:dyDescent="0.2">
      <c r="B49" s="1"/>
      <c r="C49" s="1"/>
      <c r="D49" s="151"/>
      <c r="E49" s="151"/>
      <c r="F49" s="151"/>
      <c r="G49" s="151"/>
      <c r="H49" s="1"/>
      <c r="I49" s="1"/>
      <c r="J49" s="1"/>
      <c r="K49" s="1"/>
      <c r="L49" s="1"/>
      <c r="M49" s="1"/>
    </row>
    <row r="50" spans="2:1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x14ac:dyDescent="0.2">
      <c r="B54" s="1"/>
      <c r="C54" s="1"/>
      <c r="D54" s="4"/>
      <c r="E54" s="4"/>
      <c r="F54" s="4"/>
      <c r="G54" s="4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4"/>
      <c r="E55" s="4"/>
      <c r="F55" s="4"/>
      <c r="G55" s="4"/>
      <c r="H55" s="1"/>
      <c r="I55" s="1"/>
      <c r="J55" s="1"/>
      <c r="K55" s="1"/>
      <c r="L55" s="1"/>
      <c r="M55" s="1"/>
    </row>
    <row r="56" spans="2:13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">
      <c r="B57" s="1"/>
      <c r="C57" s="1"/>
      <c r="D57" s="1"/>
      <c r="E57" s="151"/>
      <c r="F57" s="151"/>
      <c r="G57" s="151"/>
      <c r="H57" s="1"/>
      <c r="I57" s="1"/>
      <c r="J57" s="1"/>
      <c r="K57" s="1"/>
      <c r="L57" s="1"/>
      <c r="M57" s="1"/>
    </row>
    <row r="58" spans="2:13" x14ac:dyDescent="0.2">
      <c r="B58" s="1"/>
      <c r="C58" s="1"/>
      <c r="D58" s="1"/>
      <c r="E58" s="151"/>
      <c r="F58" s="151"/>
      <c r="G58" s="151"/>
      <c r="H58" s="1"/>
      <c r="I58" s="1"/>
      <c r="J58" s="1"/>
      <c r="K58" s="1"/>
      <c r="L58" s="1"/>
      <c r="M58" s="1"/>
    </row>
    <row r="59" spans="2:1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</sheetData>
  <sheetProtection algorithmName="SHA-512" hashValue="qC/2fdmkYLLxm08/trAbBy9uAgc5DdCfAM9Jx5NetOEeoNsjaMUoIvPOCGPsmjaO2sg5KOWAoWoytNL08LTFUg==" saltValue="dO/jtUu+QLzvRTh7N7sf9A==" spinCount="100000" sheet="1" formatCells="0" formatRows="0" insertRows="0" insertHyperlinks="0" deleteRows="0" sort="0" autoFilter="0" pivotTables="0"/>
  <protectedRanges>
    <protectedRange sqref="A20:B21 A9:XFD15" name="Editabil"/>
  </protectedRanges>
  <mergeCells count="48">
    <mergeCell ref="M10:N10"/>
    <mergeCell ref="M11:N11"/>
    <mergeCell ref="M13:N13"/>
    <mergeCell ref="M14:N14"/>
    <mergeCell ref="M15:N15"/>
    <mergeCell ref="M12:N12"/>
    <mergeCell ref="A8:N8"/>
    <mergeCell ref="A6:A7"/>
    <mergeCell ref="B6:B7"/>
    <mergeCell ref="C6:C7"/>
    <mergeCell ref="M9:N9"/>
    <mergeCell ref="B2:C2"/>
    <mergeCell ref="L2:M2"/>
    <mergeCell ref="L3:M3"/>
    <mergeCell ref="C4:G4"/>
    <mergeCell ref="L4:M4"/>
    <mergeCell ref="C3:I3"/>
    <mergeCell ref="L1:M1"/>
    <mergeCell ref="D6:D7"/>
    <mergeCell ref="E6:E7"/>
    <mergeCell ref="D1:H1"/>
    <mergeCell ref="D2:H2"/>
    <mergeCell ref="K6:L6"/>
    <mergeCell ref="M6:N7"/>
    <mergeCell ref="F6:J6"/>
    <mergeCell ref="A16:N16"/>
    <mergeCell ref="S27:U27"/>
    <mergeCell ref="B28:C28"/>
    <mergeCell ref="D28:I28"/>
    <mergeCell ref="K28:N28"/>
    <mergeCell ref="K27:N27"/>
    <mergeCell ref="A17:C18"/>
    <mergeCell ref="E17:E18"/>
    <mergeCell ref="K17:K18"/>
    <mergeCell ref="L17:L18"/>
    <mergeCell ref="A19:N19"/>
    <mergeCell ref="B23:B25"/>
    <mergeCell ref="D23:N23"/>
    <mergeCell ref="D24:N24"/>
    <mergeCell ref="D25:N25"/>
    <mergeCell ref="E58:G58"/>
    <mergeCell ref="D49:G49"/>
    <mergeCell ref="M20:N20"/>
    <mergeCell ref="M21:N21"/>
    <mergeCell ref="B47:M47"/>
    <mergeCell ref="B48:M48"/>
    <mergeCell ref="E57:G57"/>
    <mergeCell ref="E27:F27"/>
  </mergeCells>
  <conditionalFormatting sqref="D1:D2 D4:D44">
    <cfRule type="cellIs" dxfId="8" priority="4" operator="equal">
      <formula>"DS"</formula>
    </cfRule>
    <cfRule type="cellIs" dxfId="7" priority="8" operator="equal">
      <formula>"DA"</formula>
    </cfRule>
    <cfRule type="cellIs" dxfId="6" priority="17" operator="equal">
      <formula>"DC"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2" fitToWidth="0" orientation="landscape" r:id="rId1"/>
  <rowBreaks count="1" manualBreakCount="1">
    <brk id="30" max="13" man="1"/>
  </rowBreaks>
  <ignoredErrors>
    <ignoredError sqref="K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A675-59E4-4321-89ED-B78E04DEFD5F}">
  <dimension ref="A1:U60"/>
  <sheetViews>
    <sheetView view="pageBreakPreview" topLeftCell="A11" zoomScale="167" zoomScaleNormal="85" zoomScaleSheetLayoutView="70" workbookViewId="0">
      <selection activeCell="C11" sqref="C11"/>
    </sheetView>
  </sheetViews>
  <sheetFormatPr baseColWidth="10" defaultColWidth="8.83203125" defaultRowHeight="15" x14ac:dyDescent="0.2"/>
  <cols>
    <col min="1" max="1" width="4.6640625" style="24" customWidth="1"/>
    <col min="2" max="2" width="19.5" customWidth="1"/>
    <col min="3" max="3" width="45.6640625" customWidth="1"/>
    <col min="4" max="4" width="10.5" customWidth="1"/>
    <col min="5" max="5" width="6" customWidth="1"/>
    <col min="6" max="6" width="7.5" customWidth="1"/>
    <col min="7" max="10" width="5.5" customWidth="1"/>
    <col min="11" max="11" width="16" customWidth="1"/>
    <col min="13" max="14" width="4.6640625" style="6" customWidth="1"/>
  </cols>
  <sheetData>
    <row r="1" spans="1:21" ht="57" customHeight="1" x14ac:dyDescent="0.25">
      <c r="B1" s="3"/>
      <c r="C1" s="4"/>
      <c r="D1" s="122" t="s">
        <v>0</v>
      </c>
      <c r="E1" s="122"/>
      <c r="F1" s="122"/>
      <c r="G1" s="122"/>
      <c r="H1" s="122"/>
      <c r="I1" s="2"/>
      <c r="J1" s="2"/>
      <c r="K1" s="5"/>
      <c r="L1" s="120"/>
      <c r="M1" s="120"/>
      <c r="Q1" s="71"/>
      <c r="R1" s="71"/>
      <c r="S1" s="71"/>
      <c r="T1" s="71"/>
      <c r="U1" s="71"/>
    </row>
    <row r="2" spans="1:21" ht="15" customHeight="1" x14ac:dyDescent="0.2">
      <c r="B2" s="121"/>
      <c r="C2" s="121"/>
      <c r="D2" s="123" t="str">
        <f>Sem_I!D2</f>
        <v>2023 - 2025</v>
      </c>
      <c r="E2" s="123"/>
      <c r="F2" s="123"/>
      <c r="G2" s="123"/>
      <c r="H2" s="123"/>
      <c r="K2" s="88" t="str">
        <f>Sem_I!K2</f>
        <v>Anul universitar:</v>
      </c>
      <c r="L2" s="121" t="s">
        <v>51</v>
      </c>
      <c r="M2" s="121"/>
      <c r="Q2" s="11"/>
      <c r="R2" s="11"/>
      <c r="S2" s="11"/>
      <c r="T2" s="11"/>
      <c r="U2" s="11"/>
    </row>
    <row r="3" spans="1:21" ht="30" customHeight="1" x14ac:dyDescent="0.2">
      <c r="B3" s="85" t="s">
        <v>4</v>
      </c>
      <c r="C3" s="121" t="str">
        <f>Sem_I!C3</f>
        <v>Inginerie electronică, telecomunicații și tehnologii informaționale / Electronic engineering, telecommunications and information technology</v>
      </c>
      <c r="D3" s="121"/>
      <c r="E3" s="121"/>
      <c r="F3" s="121"/>
      <c r="G3" s="121"/>
      <c r="H3" s="121"/>
      <c r="I3" s="121"/>
      <c r="K3" s="88" t="str">
        <f>Sem_I!K3</f>
        <v>Anul de studii:</v>
      </c>
      <c r="L3" s="121" t="s">
        <v>48</v>
      </c>
      <c r="M3" s="121"/>
      <c r="Q3" s="11"/>
      <c r="R3" s="11"/>
      <c r="S3" s="11"/>
      <c r="T3" s="11"/>
      <c r="U3" s="11"/>
    </row>
    <row r="4" spans="1:21" ht="16" x14ac:dyDescent="0.2">
      <c r="B4" s="85" t="s">
        <v>7</v>
      </c>
      <c r="C4" s="121" t="str">
        <f>Sem_I!C4</f>
        <v>Sisteme inteligente pentru transporturi/ Intelligent transport systems</v>
      </c>
      <c r="D4" s="121"/>
      <c r="E4" s="121"/>
      <c r="F4" s="121"/>
      <c r="G4" s="121"/>
      <c r="K4" s="88" t="str">
        <f>Sem_I!K4</f>
        <v>Semestrul:</v>
      </c>
      <c r="L4" s="121" t="s">
        <v>6</v>
      </c>
      <c r="M4" s="121"/>
      <c r="Q4" s="11"/>
      <c r="R4" s="11"/>
      <c r="S4" s="11"/>
      <c r="T4" s="11"/>
      <c r="U4" s="11"/>
    </row>
    <row r="5" spans="1:21" ht="12" customHeight="1" thickBot="1" x14ac:dyDescent="0.25">
      <c r="B5" s="85"/>
      <c r="C5" s="65"/>
      <c r="D5" s="65"/>
      <c r="E5" s="65"/>
      <c r="F5" s="65"/>
      <c r="G5" s="65"/>
      <c r="K5" s="88"/>
      <c r="L5" s="86"/>
      <c r="M5" s="65"/>
      <c r="Q5" s="11"/>
      <c r="R5" s="11"/>
      <c r="S5" s="11"/>
      <c r="T5" s="11"/>
      <c r="U5" s="11"/>
    </row>
    <row r="6" spans="1:21" s="1" customFormat="1" ht="16.5" customHeight="1" x14ac:dyDescent="0.2">
      <c r="A6" s="131" t="s">
        <v>52</v>
      </c>
      <c r="B6" s="127" t="s">
        <v>10</v>
      </c>
      <c r="C6" s="127" t="s">
        <v>11</v>
      </c>
      <c r="D6" s="127" t="s">
        <v>12</v>
      </c>
      <c r="E6" s="129" t="s">
        <v>13</v>
      </c>
      <c r="F6" s="140" t="s">
        <v>14</v>
      </c>
      <c r="G6" s="141"/>
      <c r="H6" s="141"/>
      <c r="I6" s="141"/>
      <c r="J6" s="142"/>
      <c r="K6" s="127" t="s">
        <v>15</v>
      </c>
      <c r="L6" s="127"/>
      <c r="M6" s="127" t="s">
        <v>16</v>
      </c>
      <c r="N6" s="133"/>
      <c r="Q6" s="11"/>
      <c r="R6" s="11"/>
      <c r="S6" s="11"/>
      <c r="T6" s="11"/>
      <c r="U6" s="11"/>
    </row>
    <row r="7" spans="1:21" ht="16" thickBot="1" x14ac:dyDescent="0.25">
      <c r="A7" s="132"/>
      <c r="B7" s="128"/>
      <c r="C7" s="128"/>
      <c r="D7" s="128"/>
      <c r="E7" s="130"/>
      <c r="F7" s="89" t="s">
        <v>17</v>
      </c>
      <c r="G7" s="89" t="s">
        <v>18</v>
      </c>
      <c r="H7" s="89" t="s">
        <v>19</v>
      </c>
      <c r="I7" s="89" t="s">
        <v>20</v>
      </c>
      <c r="J7" s="89" t="s">
        <v>21</v>
      </c>
      <c r="K7" s="89" t="s">
        <v>22</v>
      </c>
      <c r="L7" s="89" t="s">
        <v>23</v>
      </c>
      <c r="M7" s="128"/>
      <c r="N7" s="134"/>
      <c r="Q7" s="11"/>
      <c r="R7" s="11"/>
      <c r="S7" s="11"/>
      <c r="T7" s="11"/>
      <c r="U7" s="11"/>
    </row>
    <row r="8" spans="1:21" ht="16" thickBot="1" x14ac:dyDescent="0.25">
      <c r="A8" s="220" t="s">
        <v>24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2"/>
      <c r="Q8" s="11"/>
      <c r="R8" s="11"/>
      <c r="S8" s="11"/>
      <c r="T8" s="11"/>
      <c r="U8" s="11"/>
    </row>
    <row r="9" spans="1:21" ht="32.5" customHeight="1" x14ac:dyDescent="0.2">
      <c r="A9" s="40">
        <v>1</v>
      </c>
      <c r="B9" s="18" t="s">
        <v>73</v>
      </c>
      <c r="C9" s="101" t="s">
        <v>98</v>
      </c>
      <c r="D9" s="23" t="s">
        <v>29</v>
      </c>
      <c r="E9" s="23">
        <v>4</v>
      </c>
      <c r="F9" s="90">
        <v>2</v>
      </c>
      <c r="G9" s="18"/>
      <c r="H9" s="18">
        <v>2</v>
      </c>
      <c r="I9" s="18"/>
      <c r="J9" s="18"/>
      <c r="K9" s="18">
        <f t="shared" ref="K9:K12" si="0">SUM(F9:J9)*14</f>
        <v>56</v>
      </c>
      <c r="L9" s="18">
        <f>E9*25-K9</f>
        <v>44</v>
      </c>
      <c r="M9" s="135" t="s">
        <v>26</v>
      </c>
      <c r="N9" s="136"/>
      <c r="Q9" s="11"/>
      <c r="R9" s="11"/>
      <c r="S9" s="11"/>
      <c r="T9" s="11"/>
      <c r="U9" s="11"/>
    </row>
    <row r="10" spans="1:21" ht="29" customHeight="1" x14ac:dyDescent="0.2">
      <c r="A10" s="41">
        <v>2</v>
      </c>
      <c r="B10" s="19" t="s">
        <v>74</v>
      </c>
      <c r="C10" s="102" t="s">
        <v>99</v>
      </c>
      <c r="D10" s="20" t="s">
        <v>29</v>
      </c>
      <c r="E10" s="20">
        <v>2</v>
      </c>
      <c r="F10" s="91"/>
      <c r="G10" s="19"/>
      <c r="H10" s="19"/>
      <c r="I10" s="19">
        <v>1</v>
      </c>
      <c r="J10" s="19"/>
      <c r="K10" s="19">
        <f t="shared" si="0"/>
        <v>14</v>
      </c>
      <c r="L10" s="19">
        <f>E10*25-K10</f>
        <v>36</v>
      </c>
      <c r="M10" s="143" t="s">
        <v>27</v>
      </c>
      <c r="N10" s="144"/>
      <c r="Q10" s="11"/>
      <c r="R10" s="11"/>
      <c r="S10" s="11"/>
      <c r="T10" s="11"/>
      <c r="U10" s="11"/>
    </row>
    <row r="11" spans="1:21" ht="60.5" customHeight="1" x14ac:dyDescent="0.2">
      <c r="A11" s="41">
        <v>3</v>
      </c>
      <c r="B11" s="19" t="s">
        <v>75</v>
      </c>
      <c r="C11" s="102" t="s">
        <v>100</v>
      </c>
      <c r="D11" s="20" t="s">
        <v>25</v>
      </c>
      <c r="E11" s="20">
        <v>5</v>
      </c>
      <c r="F11" s="91">
        <v>2</v>
      </c>
      <c r="G11" s="19"/>
      <c r="H11" s="19">
        <v>1</v>
      </c>
      <c r="I11" s="19">
        <v>1</v>
      </c>
      <c r="J11" s="19"/>
      <c r="K11" s="19">
        <f t="shared" si="0"/>
        <v>56</v>
      </c>
      <c r="L11" s="19">
        <f>E11*25-K11</f>
        <v>69</v>
      </c>
      <c r="M11" s="206" t="s">
        <v>26</v>
      </c>
      <c r="N11" s="207"/>
      <c r="Q11" s="11"/>
      <c r="R11" s="11"/>
      <c r="S11" s="11"/>
      <c r="T11" s="11"/>
      <c r="U11" s="11"/>
    </row>
    <row r="12" spans="1:21" ht="16" x14ac:dyDescent="0.2">
      <c r="A12" s="41">
        <v>4</v>
      </c>
      <c r="B12" s="19" t="s">
        <v>76</v>
      </c>
      <c r="C12" s="102" t="s">
        <v>101</v>
      </c>
      <c r="D12" s="20" t="s">
        <v>25</v>
      </c>
      <c r="E12" s="20">
        <v>5</v>
      </c>
      <c r="F12" s="91">
        <v>1</v>
      </c>
      <c r="G12" s="19"/>
      <c r="H12" s="19">
        <v>1</v>
      </c>
      <c r="I12" s="19">
        <v>1</v>
      </c>
      <c r="J12" s="19"/>
      <c r="K12" s="19">
        <f t="shared" si="0"/>
        <v>42</v>
      </c>
      <c r="L12" s="19">
        <f t="shared" ref="L12:L13" si="1">E12*25-K12</f>
        <v>83</v>
      </c>
      <c r="M12" s="143" t="s">
        <v>26</v>
      </c>
      <c r="N12" s="144"/>
      <c r="Q12" s="11"/>
      <c r="R12" s="11"/>
      <c r="S12" s="11"/>
      <c r="T12" s="11"/>
      <c r="U12" s="11"/>
    </row>
    <row r="13" spans="1:21" ht="15" customHeight="1" thickBot="1" x14ac:dyDescent="0.25">
      <c r="A13" s="41">
        <v>5</v>
      </c>
      <c r="B13" s="19" t="s">
        <v>77</v>
      </c>
      <c r="C13" s="102" t="s">
        <v>115</v>
      </c>
      <c r="D13" s="20" t="s">
        <v>29</v>
      </c>
      <c r="E13" s="20">
        <v>10</v>
      </c>
      <c r="F13" s="91"/>
      <c r="G13" s="19"/>
      <c r="H13" s="19"/>
      <c r="I13" s="19"/>
      <c r="J13" s="19">
        <v>12</v>
      </c>
      <c r="K13" s="19">
        <v>0</v>
      </c>
      <c r="L13" s="19">
        <f t="shared" si="1"/>
        <v>250</v>
      </c>
      <c r="M13" s="206" t="s">
        <v>27</v>
      </c>
      <c r="N13" s="207"/>
      <c r="Q13" s="11"/>
      <c r="R13" s="11"/>
      <c r="S13" s="11"/>
      <c r="T13" s="11"/>
      <c r="U13" s="11"/>
    </row>
    <row r="14" spans="1:21" ht="16" thickBot="1" x14ac:dyDescent="0.25">
      <c r="A14" s="223" t="s">
        <v>30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5"/>
      <c r="Q14" s="11"/>
      <c r="R14" s="11"/>
      <c r="S14" s="11"/>
      <c r="T14" s="11"/>
      <c r="U14" s="11"/>
    </row>
    <row r="15" spans="1:21" ht="30" customHeight="1" x14ac:dyDescent="0.2">
      <c r="A15" s="40">
        <v>6</v>
      </c>
      <c r="B15" s="18" t="s">
        <v>78</v>
      </c>
      <c r="C15" s="107" t="s">
        <v>102</v>
      </c>
      <c r="D15" s="208" t="s">
        <v>29</v>
      </c>
      <c r="E15" s="226">
        <v>2</v>
      </c>
      <c r="F15" s="210">
        <v>1</v>
      </c>
      <c r="G15" s="135"/>
      <c r="H15" s="135"/>
      <c r="I15" s="135"/>
      <c r="J15" s="135"/>
      <c r="K15" s="135">
        <f>SUM(F15:J15)*14</f>
        <v>14</v>
      </c>
      <c r="L15" s="135">
        <f t="shared" ref="L15:L17" si="2">E15*25-K15</f>
        <v>36</v>
      </c>
      <c r="M15" s="135" t="s">
        <v>26</v>
      </c>
      <c r="N15" s="136"/>
      <c r="O15" s="66"/>
      <c r="Q15" s="11"/>
      <c r="R15" s="11"/>
      <c r="S15" s="11"/>
      <c r="T15" s="11"/>
      <c r="U15" s="11"/>
    </row>
    <row r="16" spans="1:21" ht="48" x14ac:dyDescent="0.2">
      <c r="A16" s="41">
        <v>7</v>
      </c>
      <c r="B16" s="19" t="s">
        <v>79</v>
      </c>
      <c r="C16" s="108" t="s">
        <v>103</v>
      </c>
      <c r="D16" s="143"/>
      <c r="E16" s="227"/>
      <c r="F16" s="211"/>
      <c r="G16" s="206"/>
      <c r="H16" s="206"/>
      <c r="I16" s="206"/>
      <c r="J16" s="206"/>
      <c r="K16" s="206"/>
      <c r="L16" s="206"/>
      <c r="M16" s="206"/>
      <c r="N16" s="207"/>
      <c r="Q16" s="11"/>
      <c r="R16" s="11"/>
      <c r="S16" s="11"/>
      <c r="T16" s="11"/>
      <c r="U16" s="11"/>
    </row>
    <row r="17" spans="1:21" ht="32" x14ac:dyDescent="0.2">
      <c r="A17" s="41">
        <v>8</v>
      </c>
      <c r="B17" s="19" t="s">
        <v>80</v>
      </c>
      <c r="C17" s="108" t="s">
        <v>104</v>
      </c>
      <c r="D17" s="143" t="s">
        <v>29</v>
      </c>
      <c r="E17" s="227">
        <v>2</v>
      </c>
      <c r="F17" s="211"/>
      <c r="G17" s="206"/>
      <c r="H17" s="206"/>
      <c r="I17" s="206">
        <v>1</v>
      </c>
      <c r="J17" s="206"/>
      <c r="K17" s="206">
        <f>SUM(F17:J17)*14</f>
        <v>14</v>
      </c>
      <c r="L17" s="206">
        <f t="shared" si="2"/>
        <v>36</v>
      </c>
      <c r="M17" s="206" t="s">
        <v>27</v>
      </c>
      <c r="N17" s="207"/>
      <c r="Q17" s="11"/>
      <c r="R17" s="11"/>
      <c r="S17" s="11"/>
      <c r="T17" s="11"/>
      <c r="U17" s="11"/>
    </row>
    <row r="18" spans="1:21" ht="49" thickBot="1" x14ac:dyDescent="0.25">
      <c r="A18" s="42">
        <v>9</v>
      </c>
      <c r="B18" s="16" t="s">
        <v>119</v>
      </c>
      <c r="C18" s="109" t="s">
        <v>105</v>
      </c>
      <c r="D18" s="158"/>
      <c r="E18" s="229"/>
      <c r="F18" s="219"/>
      <c r="G18" s="146"/>
      <c r="H18" s="146"/>
      <c r="I18" s="146"/>
      <c r="J18" s="146"/>
      <c r="K18" s="146"/>
      <c r="L18" s="146"/>
      <c r="M18" s="146"/>
      <c r="N18" s="147"/>
      <c r="Q18" s="11"/>
      <c r="R18" s="11"/>
      <c r="S18" s="11"/>
      <c r="T18" s="11"/>
      <c r="U18" s="11"/>
    </row>
    <row r="19" spans="1:21" ht="15" customHeight="1" x14ac:dyDescent="0.2">
      <c r="A19" s="215" t="s">
        <v>31</v>
      </c>
      <c r="B19" s="149"/>
      <c r="C19" s="216"/>
      <c r="D19" s="110" t="s">
        <v>32</v>
      </c>
      <c r="E19" s="175">
        <f>SUM(E9:E18)</f>
        <v>30</v>
      </c>
      <c r="F19" s="94">
        <f>SUM(F9:F18)</f>
        <v>6</v>
      </c>
      <c r="G19" s="95">
        <f>SUM(G9:G18)</f>
        <v>0</v>
      </c>
      <c r="H19" s="95">
        <f>SUM(H9:H18)</f>
        <v>4</v>
      </c>
      <c r="I19" s="95">
        <f>SUM(I9:I18)</f>
        <v>4</v>
      </c>
      <c r="J19" s="95"/>
      <c r="K19" s="149">
        <f>SUM(K9:K18)</f>
        <v>196</v>
      </c>
      <c r="L19" s="149">
        <f>SUM(L9:L18)</f>
        <v>554</v>
      </c>
      <c r="M19" s="111" t="s">
        <v>33</v>
      </c>
      <c r="N19" s="112" t="s">
        <v>34</v>
      </c>
      <c r="Q19" s="11"/>
      <c r="R19" s="11"/>
      <c r="S19" s="11"/>
      <c r="T19" s="11"/>
      <c r="U19" s="11"/>
    </row>
    <row r="20" spans="1:21" ht="15" customHeight="1" thickBot="1" x14ac:dyDescent="0.25">
      <c r="A20" s="217"/>
      <c r="B20" s="150"/>
      <c r="C20" s="218"/>
      <c r="D20" s="113" t="s">
        <v>35</v>
      </c>
      <c r="E20" s="176"/>
      <c r="F20" s="98">
        <f>COUNT(F9:F18)</f>
        <v>4</v>
      </c>
      <c r="G20" s="99">
        <f>COUNT(G9:G18)</f>
        <v>0</v>
      </c>
      <c r="H20" s="99">
        <f>COUNT(H9:H18)</f>
        <v>3</v>
      </c>
      <c r="I20" s="99">
        <f>COUNT(I9:I18)</f>
        <v>4</v>
      </c>
      <c r="J20" s="99"/>
      <c r="K20" s="150"/>
      <c r="L20" s="150"/>
      <c r="M20" s="16">
        <f>COUNTIF(M1:M19,"=E")</f>
        <v>4</v>
      </c>
      <c r="N20" s="17">
        <f>COUNTIF(M1:M19,"=V")</f>
        <v>3</v>
      </c>
      <c r="Q20" s="11"/>
      <c r="R20" s="11"/>
      <c r="S20" s="11"/>
      <c r="T20" s="11"/>
      <c r="U20" s="11"/>
    </row>
    <row r="21" spans="1:21" ht="16" thickBot="1" x14ac:dyDescent="0.25">
      <c r="A21" s="212" t="s">
        <v>36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4"/>
      <c r="Q21" s="11"/>
      <c r="R21" s="24"/>
      <c r="S21" s="11"/>
      <c r="T21" s="11"/>
      <c r="U21" s="11"/>
    </row>
    <row r="22" spans="1:21" ht="32" x14ac:dyDescent="0.2">
      <c r="A22" s="114">
        <v>10</v>
      </c>
      <c r="B22" s="115" t="s">
        <v>106</v>
      </c>
      <c r="C22" s="116" t="s">
        <v>53</v>
      </c>
      <c r="D22" s="117" t="s">
        <v>28</v>
      </c>
      <c r="E22" s="118">
        <v>5</v>
      </c>
      <c r="F22" s="119">
        <v>2</v>
      </c>
      <c r="G22" s="115">
        <v>1</v>
      </c>
      <c r="H22" s="115"/>
      <c r="I22" s="115"/>
      <c r="J22" s="115"/>
      <c r="K22" s="18">
        <f>SUM(F22:J22)*14</f>
        <v>42</v>
      </c>
      <c r="L22" s="18">
        <f t="shared" ref="L22:L23" si="3">E22*25-K22</f>
        <v>83</v>
      </c>
      <c r="M22" s="208" t="s">
        <v>26</v>
      </c>
      <c r="N22" s="209"/>
      <c r="Q22" s="11"/>
      <c r="R22" s="24"/>
      <c r="S22" s="72"/>
      <c r="T22" s="72"/>
      <c r="U22" s="72"/>
    </row>
    <row r="23" spans="1:21" ht="17" thickBot="1" x14ac:dyDescent="0.25">
      <c r="A23" s="42">
        <v>11</v>
      </c>
      <c r="B23" s="16" t="s">
        <v>120</v>
      </c>
      <c r="C23" s="55" t="s">
        <v>54</v>
      </c>
      <c r="D23" s="21" t="s">
        <v>28</v>
      </c>
      <c r="E23" s="100">
        <v>5</v>
      </c>
      <c r="F23" s="59">
        <v>1</v>
      </c>
      <c r="G23" s="16">
        <v>2</v>
      </c>
      <c r="H23" s="16"/>
      <c r="I23" s="16"/>
      <c r="J23" s="16"/>
      <c r="K23" s="16">
        <f>SUM(F23:J23)*14</f>
        <v>42</v>
      </c>
      <c r="L23" s="16">
        <f t="shared" si="3"/>
        <v>83</v>
      </c>
      <c r="M23" s="146" t="s">
        <v>26</v>
      </c>
      <c r="N23" s="147"/>
      <c r="Q23" s="11"/>
      <c r="R23" s="24"/>
      <c r="S23" s="11"/>
      <c r="T23" s="11"/>
      <c r="U23" s="11"/>
    </row>
    <row r="24" spans="1:21" ht="15.75" customHeight="1" x14ac:dyDescent="0.2">
      <c r="B24" s="228" t="s">
        <v>83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1"/>
      <c r="Q24" s="11"/>
      <c r="R24" s="24"/>
      <c r="S24" s="11"/>
      <c r="T24" s="11"/>
      <c r="U24" s="11"/>
    </row>
    <row r="25" spans="1:21" ht="15.75" customHeight="1" x14ac:dyDescent="0.2">
      <c r="B25" s="1"/>
      <c r="C25" s="7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Q25" s="13"/>
      <c r="R25" s="12"/>
      <c r="S25" s="13"/>
      <c r="T25" s="13"/>
      <c r="U25" s="13"/>
    </row>
    <row r="26" spans="1:21" ht="18" customHeight="1" thickBot="1" x14ac:dyDescent="0.25">
      <c r="B26" s="3"/>
      <c r="C26" s="3"/>
      <c r="D26" s="1"/>
      <c r="E26" s="3"/>
      <c r="F26" s="3"/>
      <c r="G26" s="3"/>
      <c r="H26" s="1"/>
      <c r="I26" s="1"/>
      <c r="J26" s="1"/>
      <c r="K26" s="3"/>
      <c r="L26" s="3"/>
      <c r="M26" s="73"/>
      <c r="N26" s="73"/>
      <c r="Q26" s="13"/>
      <c r="R26" s="13"/>
      <c r="S26" s="13"/>
      <c r="T26" s="13"/>
      <c r="U26" s="13"/>
    </row>
    <row r="27" spans="1:21" ht="15" customHeight="1" x14ac:dyDescent="0.2">
      <c r="B27" s="160" t="s">
        <v>38</v>
      </c>
      <c r="C27" s="37" t="str">
        <f>Sem_I!C23</f>
        <v>Discipline Obligatorii:</v>
      </c>
      <c r="D27" s="163">
        <f>SUM(F9:J13)</f>
        <v>24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5"/>
      <c r="Q27" s="13"/>
      <c r="R27" s="13"/>
      <c r="S27" s="13"/>
      <c r="T27" s="13"/>
      <c r="U27" s="13"/>
    </row>
    <row r="28" spans="1:21" ht="15" customHeight="1" x14ac:dyDescent="0.2">
      <c r="B28" s="161"/>
      <c r="C28" s="38" t="str">
        <f>Sem_I!C24</f>
        <v>Discipline Opționale:</v>
      </c>
      <c r="D28" s="166">
        <f>SUM(F15:J18)</f>
        <v>2</v>
      </c>
      <c r="E28" s="167"/>
      <c r="F28" s="167"/>
      <c r="G28" s="167"/>
      <c r="H28" s="167"/>
      <c r="I28" s="167"/>
      <c r="J28" s="167"/>
      <c r="K28" s="167"/>
      <c r="L28" s="167"/>
      <c r="M28" s="167"/>
      <c r="N28" s="168"/>
      <c r="Q28" s="13"/>
      <c r="R28" s="13"/>
      <c r="S28" s="13"/>
      <c r="T28" s="13"/>
      <c r="U28" s="13"/>
    </row>
    <row r="29" spans="1:21" ht="17" thickBot="1" x14ac:dyDescent="0.25">
      <c r="B29" s="162"/>
      <c r="C29" s="39" t="str">
        <f>Sem_I!C25</f>
        <v>Discipline Facultative:</v>
      </c>
      <c r="D29" s="169">
        <f>SUM(F22:J23)</f>
        <v>6</v>
      </c>
      <c r="E29" s="170"/>
      <c r="F29" s="170"/>
      <c r="G29" s="170"/>
      <c r="H29" s="170"/>
      <c r="I29" s="170"/>
      <c r="J29" s="170"/>
      <c r="K29" s="170"/>
      <c r="L29" s="170"/>
      <c r="M29" s="170"/>
      <c r="N29" s="171"/>
      <c r="Q29" s="13"/>
      <c r="R29" s="13"/>
      <c r="S29" s="13"/>
      <c r="T29" s="13"/>
      <c r="U29" s="13"/>
    </row>
    <row r="30" spans="1:21" x14ac:dyDescent="0.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Q30" s="13"/>
      <c r="R30" s="13"/>
      <c r="S30" s="13"/>
      <c r="T30" s="13"/>
      <c r="U30" s="13"/>
    </row>
    <row r="31" spans="1:21" ht="16" x14ac:dyDescent="0.2">
      <c r="B31" s="4" t="s">
        <v>42</v>
      </c>
      <c r="C31" s="9"/>
      <c r="D31" s="1"/>
      <c r="E31" s="151" t="s">
        <v>43</v>
      </c>
      <c r="F31" s="151"/>
      <c r="G31" s="4"/>
      <c r="H31" s="1"/>
      <c r="I31" s="1"/>
      <c r="J31" s="1"/>
      <c r="K31" s="148" t="s">
        <v>44</v>
      </c>
      <c r="L31" s="148"/>
      <c r="M31" s="148"/>
      <c r="N31" s="148"/>
      <c r="Q31" s="13"/>
      <c r="R31" s="13"/>
      <c r="S31" s="13"/>
      <c r="T31" s="13"/>
      <c r="U31" s="13"/>
    </row>
    <row r="32" spans="1:21" x14ac:dyDescent="0.2">
      <c r="B32" s="157" t="str">
        <f>Sem_I!B28</f>
        <v>Mihnea-Cosmin COSTOIU</v>
      </c>
      <c r="C32" s="157"/>
      <c r="D32" s="123" t="str">
        <f>Sem_I!D28</f>
        <v>Ilona COSTEA</v>
      </c>
      <c r="E32" s="123"/>
      <c r="F32" s="123"/>
      <c r="G32" s="123"/>
      <c r="H32" s="123"/>
      <c r="I32" s="123"/>
      <c r="J32" s="65"/>
      <c r="K32" s="177" t="str">
        <f>Sem_I!K28</f>
        <v>Marius MINEA</v>
      </c>
      <c r="L32" s="177"/>
      <c r="M32" s="177"/>
      <c r="N32" s="177"/>
      <c r="Q32" s="13"/>
      <c r="R32" s="13"/>
      <c r="S32" s="13"/>
      <c r="T32" s="13"/>
      <c r="U32" s="13"/>
    </row>
    <row r="33" spans="2:2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Q33" s="13"/>
      <c r="R33" s="13"/>
      <c r="S33" s="13"/>
      <c r="T33" s="13"/>
      <c r="U33" s="13"/>
    </row>
    <row r="34" spans="2:2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Q34" s="13"/>
      <c r="R34" s="13"/>
      <c r="S34" s="13"/>
      <c r="T34" s="13"/>
      <c r="U34" s="13"/>
    </row>
    <row r="35" spans="2:21" ht="15" customHeight="1" x14ac:dyDescent="0.2">
      <c r="B35" s="1"/>
      <c r="C35" s="1"/>
      <c r="H35" s="4"/>
      <c r="I35" s="4"/>
      <c r="J35" s="4"/>
      <c r="K35" s="1"/>
      <c r="L35" s="1"/>
      <c r="M35" s="1"/>
    </row>
    <row r="36" spans="2:21" ht="15" customHeight="1" x14ac:dyDescent="0.2">
      <c r="B36" s="1"/>
      <c r="C36" s="1"/>
      <c r="H36" s="4"/>
      <c r="I36" s="4"/>
      <c r="J36" s="4"/>
      <c r="K36" s="1"/>
      <c r="L36" s="1"/>
      <c r="M36" s="1"/>
    </row>
    <row r="37" spans="2:2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2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2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2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2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2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2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21" x14ac:dyDescent="0.2">
      <c r="B44" s="1"/>
      <c r="C44" s="1"/>
      <c r="H44" s="1"/>
      <c r="I44" s="1"/>
      <c r="J44" s="1"/>
      <c r="K44" s="1"/>
      <c r="L44" s="1"/>
      <c r="M44" s="1"/>
    </row>
    <row r="45" spans="2:21" x14ac:dyDescent="0.2">
      <c r="B45" s="1"/>
      <c r="C45" s="1"/>
      <c r="H45" s="1"/>
      <c r="I45" s="1"/>
      <c r="J45" s="1"/>
      <c r="K45" s="1"/>
      <c r="L45" s="1"/>
      <c r="M45" s="1"/>
    </row>
    <row r="46" spans="2:2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2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2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" customHeight="1" x14ac:dyDescent="0.2">
      <c r="A49" s="6"/>
      <c r="B49" s="152" t="s">
        <v>46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</row>
    <row r="50" spans="1:13" ht="15" customHeight="1" x14ac:dyDescent="0.2">
      <c r="A50" s="6"/>
      <c r="B50" s="123" t="str">
        <f>Sem_I!B48</f>
        <v>Petrișor - Laurențiu ȚUCĂ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B51" s="1"/>
      <c r="C51" s="1"/>
      <c r="D51" s="151"/>
      <c r="E51" s="151"/>
      <c r="F51" s="151"/>
      <c r="G51" s="151"/>
      <c r="H51" s="1"/>
      <c r="I51" s="1"/>
      <c r="J51" s="1"/>
      <c r="K51" s="1"/>
      <c r="L51" s="1"/>
      <c r="M51" s="1"/>
    </row>
    <row r="52" spans="1:13" x14ac:dyDescent="0.2">
      <c r="B52" s="1"/>
      <c r="C52" s="1"/>
      <c r="H52" s="1"/>
      <c r="I52" s="1"/>
      <c r="J52" s="1"/>
      <c r="K52" s="1"/>
      <c r="L52" s="1"/>
      <c r="M52" s="1"/>
    </row>
    <row r="53" spans="1:13" ht="14.5" customHeight="1" x14ac:dyDescent="0.2">
      <c r="B53" s="1"/>
      <c r="C53" s="1"/>
      <c r="D53" s="4"/>
      <c r="E53" s="4"/>
      <c r="F53" s="4"/>
      <c r="G53" s="4"/>
      <c r="H53" s="1"/>
      <c r="I53" s="1"/>
      <c r="J53" s="1"/>
      <c r="K53" s="1"/>
      <c r="L53" s="1"/>
      <c r="M53" s="1"/>
    </row>
    <row r="54" spans="1:13" x14ac:dyDescent="0.2">
      <c r="B54" s="1"/>
      <c r="C54" s="1"/>
      <c r="D54" s="4"/>
      <c r="E54" s="4"/>
      <c r="F54" s="4"/>
      <c r="G54" s="4"/>
      <c r="H54" s="1"/>
      <c r="I54" s="1"/>
      <c r="J54" s="1"/>
      <c r="K54" s="1"/>
      <c r="L54" s="1"/>
      <c r="M54" s="1"/>
    </row>
    <row r="55" spans="1:13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B56" s="1"/>
      <c r="C56" s="1"/>
      <c r="D56" s="1"/>
      <c r="E56" s="4"/>
      <c r="F56" s="4"/>
      <c r="G56" s="4"/>
      <c r="H56" s="1"/>
      <c r="I56" s="1"/>
      <c r="J56" s="1"/>
      <c r="K56" s="1"/>
      <c r="L56" s="1"/>
      <c r="M56" s="1"/>
    </row>
    <row r="57" spans="1:13" x14ac:dyDescent="0.2">
      <c r="B57" s="1"/>
      <c r="C57" s="1"/>
      <c r="D57" s="1"/>
      <c r="E57" s="4"/>
      <c r="F57" s="4"/>
      <c r="G57" s="4"/>
      <c r="H57" s="1"/>
      <c r="I57" s="1"/>
      <c r="J57" s="1"/>
      <c r="K57" s="1"/>
      <c r="L57" s="1"/>
      <c r="M57" s="1"/>
    </row>
    <row r="58" spans="1:13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</sheetData>
  <sheetProtection algorithmName="SHA-512" hashValue="rOHV95suDAS6e7Wdsc+Who6tVZzm8V3y+XkX5IFtopDDPFg4qugkcA2se9rRI1kOmD36mUmdq8sBAaCFC2kj0Q==" saltValue="/p9s8widpI9MHEJ8AfxbFg==" spinCount="100000" sheet="1" formatCells="0" formatRows="0" insertRows="0" insertHyperlinks="0" deleteRows="0" sort="0" autoFilter="0" pivotTables="0"/>
  <protectedRanges>
    <protectedRange sqref="L2 A15:XFD18 A9:XFD12 A22:B25 A13:XFD13" name="Editabil"/>
  </protectedRanges>
  <mergeCells count="64">
    <mergeCell ref="M17:N18"/>
    <mergeCell ref="I17:I18"/>
    <mergeCell ref="K17:K18"/>
    <mergeCell ref="L17:L18"/>
    <mergeCell ref="E17:E18"/>
    <mergeCell ref="H17:H18"/>
    <mergeCell ref="B49:M49"/>
    <mergeCell ref="B50:M50"/>
    <mergeCell ref="B24:M24"/>
    <mergeCell ref="E19:E20"/>
    <mergeCell ref="K19:K20"/>
    <mergeCell ref="L19:L20"/>
    <mergeCell ref="B27:B29"/>
    <mergeCell ref="D27:N27"/>
    <mergeCell ref="D28:N28"/>
    <mergeCell ref="D29:N29"/>
    <mergeCell ref="B32:C32"/>
    <mergeCell ref="D32:I32"/>
    <mergeCell ref="K32:N32"/>
    <mergeCell ref="K31:N31"/>
    <mergeCell ref="L1:M1"/>
    <mergeCell ref="B2:C2"/>
    <mergeCell ref="L2:M2"/>
    <mergeCell ref="L3:M3"/>
    <mergeCell ref="D1:H1"/>
    <mergeCell ref="D2:H2"/>
    <mergeCell ref="C3:I3"/>
    <mergeCell ref="C4:G4"/>
    <mergeCell ref="L4:M4"/>
    <mergeCell ref="B6:B7"/>
    <mergeCell ref="C6:C7"/>
    <mergeCell ref="D6:D7"/>
    <mergeCell ref="E6:E7"/>
    <mergeCell ref="K6:L6"/>
    <mergeCell ref="M6:N7"/>
    <mergeCell ref="F6:J6"/>
    <mergeCell ref="A6:A7"/>
    <mergeCell ref="A8:N8"/>
    <mergeCell ref="A14:N14"/>
    <mergeCell ref="M13:N13"/>
    <mergeCell ref="L15:L16"/>
    <mergeCell ref="M15:N16"/>
    <mergeCell ref="M9:N9"/>
    <mergeCell ref="M10:N10"/>
    <mergeCell ref="M11:N11"/>
    <mergeCell ref="M12:N12"/>
    <mergeCell ref="E15:E16"/>
    <mergeCell ref="J15:J16"/>
    <mergeCell ref="D51:G51"/>
    <mergeCell ref="E31:F31"/>
    <mergeCell ref="M23:N23"/>
    <mergeCell ref="M22:N22"/>
    <mergeCell ref="F15:F16"/>
    <mergeCell ref="G15:G16"/>
    <mergeCell ref="H15:H16"/>
    <mergeCell ref="I15:I16"/>
    <mergeCell ref="K15:K16"/>
    <mergeCell ref="J17:J18"/>
    <mergeCell ref="A21:N21"/>
    <mergeCell ref="A19:C20"/>
    <mergeCell ref="D15:D16"/>
    <mergeCell ref="D17:D18"/>
    <mergeCell ref="F17:F18"/>
    <mergeCell ref="G17:G18"/>
  </mergeCells>
  <conditionalFormatting sqref="D1:D2 D4:D15 D17 D19:D23 D25:D48">
    <cfRule type="cellIs" dxfId="5" priority="4" operator="equal">
      <formula>"DS"</formula>
    </cfRule>
    <cfRule type="cellIs" dxfId="4" priority="8" operator="equal">
      <formula>"DA"</formula>
    </cfRule>
    <cfRule type="cellIs" dxfId="3" priority="10" operator="equal">
      <formula>"DC"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70" orientation="landscape" horizontalDpi="300" verticalDpi="300" r:id="rId1"/>
  <rowBreaks count="1" manualBreakCount="1">
    <brk id="34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38BD1-F988-469E-86AE-9E177A4E3B18}">
  <dimension ref="A1:U50"/>
  <sheetViews>
    <sheetView view="pageBreakPreview" zoomScale="70" zoomScaleNormal="85" zoomScaleSheetLayoutView="70" workbookViewId="0">
      <selection activeCell="X16" sqref="X16"/>
    </sheetView>
  </sheetViews>
  <sheetFormatPr baseColWidth="10" defaultColWidth="8.83203125" defaultRowHeight="15" x14ac:dyDescent="0.2"/>
  <cols>
    <col min="1" max="1" width="4.6640625" style="24" customWidth="1"/>
    <col min="2" max="2" width="19.5" bestFit="1" customWidth="1"/>
    <col min="3" max="3" width="45.6640625" customWidth="1"/>
    <col min="4" max="4" width="10.5" customWidth="1"/>
    <col min="5" max="5" width="6" customWidth="1"/>
    <col min="6" max="6" width="7.5" customWidth="1"/>
    <col min="7" max="10" width="5.5" customWidth="1"/>
    <col min="11" max="11" width="16" customWidth="1"/>
    <col min="13" max="14" width="5.5" style="6" customWidth="1"/>
  </cols>
  <sheetData>
    <row r="1" spans="1:21" ht="57" customHeight="1" x14ac:dyDescent="0.25">
      <c r="B1" s="3"/>
      <c r="C1" s="4"/>
      <c r="D1" s="122" t="s">
        <v>0</v>
      </c>
      <c r="E1" s="122"/>
      <c r="F1" s="122"/>
      <c r="G1" s="122"/>
      <c r="H1" s="122"/>
      <c r="I1" s="2"/>
      <c r="J1" s="2"/>
      <c r="K1" s="5"/>
      <c r="L1" s="120"/>
      <c r="M1" s="120"/>
      <c r="Q1" s="71"/>
      <c r="R1" s="71"/>
      <c r="S1" s="71"/>
      <c r="T1" s="71"/>
      <c r="U1" s="71"/>
    </row>
    <row r="2" spans="1:21" ht="15" customHeight="1" x14ac:dyDescent="0.2">
      <c r="B2" s="157"/>
      <c r="C2" s="157"/>
      <c r="D2" s="151" t="str">
        <f>Sem_I!D2</f>
        <v>2023 - 2025</v>
      </c>
      <c r="E2" s="151"/>
      <c r="F2" s="151"/>
      <c r="G2" s="151"/>
      <c r="H2" s="151"/>
      <c r="K2" s="8" t="str">
        <f>Sem_I!K2</f>
        <v>Anul universitar:</v>
      </c>
      <c r="L2" s="157" t="str">
        <f>Sem_III!L2</f>
        <v>2024 - 2025</v>
      </c>
      <c r="M2" s="157"/>
      <c r="Q2" s="13"/>
      <c r="R2" s="13"/>
      <c r="S2" s="13"/>
      <c r="T2" s="13"/>
      <c r="U2" s="13"/>
    </row>
    <row r="3" spans="1:21" ht="30" customHeight="1" x14ac:dyDescent="0.2">
      <c r="B3" s="7" t="s">
        <v>4</v>
      </c>
      <c r="C3" s="201" t="str">
        <f>Sem_I!C3</f>
        <v>Inginerie electronică, telecomunicații și tehnologii informaționale / Electronic engineering, telecommunications and information technology</v>
      </c>
      <c r="D3" s="201"/>
      <c r="E3" s="201"/>
      <c r="F3" s="201"/>
      <c r="G3" s="201"/>
      <c r="H3" s="201"/>
      <c r="I3" s="201"/>
      <c r="K3" s="8" t="str">
        <f>Sem_I!K3</f>
        <v>Anul de studii:</v>
      </c>
      <c r="L3" s="157" t="s">
        <v>48</v>
      </c>
      <c r="M3" s="157"/>
      <c r="Q3" s="13"/>
      <c r="R3" s="13"/>
      <c r="S3" s="13"/>
      <c r="T3" s="13"/>
      <c r="U3" s="13"/>
    </row>
    <row r="4" spans="1:21" ht="16" x14ac:dyDescent="0.2">
      <c r="B4" s="7" t="s">
        <v>7</v>
      </c>
      <c r="C4" s="201" t="str">
        <f>Sem_I!C4</f>
        <v>Sisteme inteligente pentru transporturi/ Intelligent transport systems</v>
      </c>
      <c r="D4" s="201"/>
      <c r="E4" s="201"/>
      <c r="F4" s="201"/>
      <c r="G4" s="201"/>
      <c r="H4" s="201"/>
      <c r="I4" s="201"/>
      <c r="K4" s="8" t="str">
        <f>Sem_I!K4</f>
        <v>Semestrul:</v>
      </c>
      <c r="L4" s="9" t="s">
        <v>48</v>
      </c>
      <c r="M4" s="9"/>
      <c r="Q4" s="13"/>
      <c r="R4" s="13"/>
      <c r="S4" s="13"/>
      <c r="T4" s="13"/>
      <c r="U4" s="13"/>
    </row>
    <row r="5" spans="1:21" ht="12" customHeight="1" thickBot="1" x14ac:dyDescent="0.25">
      <c r="B5" s="7"/>
      <c r="C5" s="151"/>
      <c r="D5" s="151"/>
      <c r="E5" s="151"/>
      <c r="F5" s="151"/>
      <c r="G5" s="151"/>
      <c r="K5" s="8"/>
      <c r="L5" s="157"/>
      <c r="M5" s="157"/>
      <c r="Q5" s="13"/>
      <c r="R5" s="13"/>
      <c r="S5" s="13"/>
      <c r="T5" s="13"/>
      <c r="U5" s="13"/>
    </row>
    <row r="6" spans="1:21" s="1" customFormat="1" ht="20" customHeight="1" x14ac:dyDescent="0.2">
      <c r="A6" s="237" t="s">
        <v>52</v>
      </c>
      <c r="B6" s="192" t="s">
        <v>10</v>
      </c>
      <c r="C6" s="192" t="s">
        <v>11</v>
      </c>
      <c r="D6" s="192" t="s">
        <v>12</v>
      </c>
      <c r="E6" s="194" t="s">
        <v>13</v>
      </c>
      <c r="F6" s="198" t="s">
        <v>14</v>
      </c>
      <c r="G6" s="199"/>
      <c r="H6" s="199"/>
      <c r="I6" s="199"/>
      <c r="J6" s="200"/>
      <c r="K6" s="192" t="s">
        <v>15</v>
      </c>
      <c r="L6" s="192"/>
      <c r="M6" s="192" t="s">
        <v>16</v>
      </c>
      <c r="N6" s="196"/>
      <c r="P6" s="65"/>
      <c r="Q6" s="13"/>
      <c r="R6" s="13"/>
      <c r="S6" s="13"/>
      <c r="T6" s="13"/>
      <c r="U6" s="13"/>
    </row>
    <row r="7" spans="1:21" ht="16" thickBot="1" x14ac:dyDescent="0.25">
      <c r="A7" s="238"/>
      <c r="B7" s="231"/>
      <c r="C7" s="231"/>
      <c r="D7" s="231"/>
      <c r="E7" s="232"/>
      <c r="F7" s="10" t="s">
        <v>17</v>
      </c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0" t="s">
        <v>23</v>
      </c>
      <c r="M7" s="231"/>
      <c r="N7" s="233"/>
      <c r="Q7" s="13"/>
      <c r="R7" s="13"/>
      <c r="S7" s="13"/>
      <c r="T7" s="13"/>
      <c r="U7" s="13"/>
    </row>
    <row r="8" spans="1:21" ht="16" thickBot="1" x14ac:dyDescent="0.25">
      <c r="A8" s="202" t="s">
        <v>24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  <c r="Q8" s="13"/>
      <c r="R8" s="13"/>
      <c r="S8" s="13"/>
      <c r="T8" s="13"/>
      <c r="U8" s="13"/>
    </row>
    <row r="9" spans="1:21" ht="49" thickBot="1" x14ac:dyDescent="0.25">
      <c r="A9" s="42">
        <v>1</v>
      </c>
      <c r="B9" s="16" t="s">
        <v>81</v>
      </c>
      <c r="C9" s="81" t="s">
        <v>107</v>
      </c>
      <c r="D9" s="21" t="s">
        <v>29</v>
      </c>
      <c r="E9" s="21">
        <v>30</v>
      </c>
      <c r="F9" s="68"/>
      <c r="G9" s="67"/>
      <c r="H9" s="67"/>
      <c r="I9" s="67"/>
      <c r="J9" s="67">
        <v>27</v>
      </c>
      <c r="K9" s="16">
        <v>0</v>
      </c>
      <c r="L9" s="16">
        <f>E9*25-K9</f>
        <v>750</v>
      </c>
      <c r="M9" s="146" t="s">
        <v>27</v>
      </c>
      <c r="N9" s="147"/>
      <c r="Q9" s="13"/>
      <c r="R9" s="13"/>
      <c r="S9" s="13"/>
      <c r="T9" s="13"/>
      <c r="U9" s="13"/>
    </row>
    <row r="10" spans="1:21" ht="16" hidden="1" thickBot="1" x14ac:dyDescent="0.25">
      <c r="A10" s="234" t="s">
        <v>30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6"/>
      <c r="Q10" s="13"/>
      <c r="R10" s="13"/>
      <c r="S10" s="13"/>
      <c r="T10" s="13"/>
      <c r="U10" s="13"/>
    </row>
    <row r="11" spans="1:21" ht="16" x14ac:dyDescent="0.2">
      <c r="A11" s="240" t="s">
        <v>31</v>
      </c>
      <c r="B11" s="188"/>
      <c r="C11" s="241"/>
      <c r="D11" s="77" t="s">
        <v>32</v>
      </c>
      <c r="E11" s="186">
        <f>SUM(E9:E10)</f>
        <v>30</v>
      </c>
      <c r="F11" s="50">
        <f>SUM(F9:F10)</f>
        <v>0</v>
      </c>
      <c r="G11" s="48">
        <f>SUM(G9:G10)</f>
        <v>0</v>
      </c>
      <c r="H11" s="48">
        <f>SUM(H9:H10)</f>
        <v>0</v>
      </c>
      <c r="I11" s="48">
        <f>SUM(I9:I10)</f>
        <v>0</v>
      </c>
      <c r="J11" s="48"/>
      <c r="K11" s="188">
        <f>SUM(K8:K10)</f>
        <v>0</v>
      </c>
      <c r="L11" s="188">
        <f>SUM(L8:L10)</f>
        <v>750</v>
      </c>
      <c r="M11" s="48" t="s">
        <v>33</v>
      </c>
      <c r="N11" s="49" t="s">
        <v>34</v>
      </c>
      <c r="Q11" s="13"/>
      <c r="R11" s="13"/>
      <c r="S11" s="13"/>
      <c r="T11" s="13"/>
      <c r="U11" s="13"/>
    </row>
    <row r="12" spans="1:21" ht="17" thickBot="1" x14ac:dyDescent="0.25">
      <c r="A12" s="242"/>
      <c r="B12" s="230"/>
      <c r="C12" s="243"/>
      <c r="D12" s="78" t="s">
        <v>35</v>
      </c>
      <c r="E12" s="187"/>
      <c r="F12" s="51">
        <f>COUNT(F9:F10)</f>
        <v>0</v>
      </c>
      <c r="G12" s="52">
        <f>COUNT(G9:G10)</f>
        <v>0</v>
      </c>
      <c r="H12" s="52">
        <f>COUNT(H9:H10)</f>
        <v>0</v>
      </c>
      <c r="I12" s="52">
        <f>COUNT(I9:I10)</f>
        <v>0</v>
      </c>
      <c r="J12" s="52"/>
      <c r="K12" s="230"/>
      <c r="L12" s="230"/>
      <c r="M12" s="53">
        <f>COUNTIF(M1:M11,"=E")</f>
        <v>0</v>
      </c>
      <c r="N12" s="54">
        <f>COUNTIF(M1:M11,"=V")</f>
        <v>1</v>
      </c>
      <c r="Q12" s="13"/>
      <c r="R12" s="13"/>
      <c r="S12" s="13"/>
      <c r="T12" s="13"/>
      <c r="U12" s="13"/>
    </row>
    <row r="13" spans="1:21" ht="16" thickBot="1" x14ac:dyDescent="0.25">
      <c r="A13" s="189" t="s">
        <v>36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  <c r="Q13" s="13"/>
      <c r="R13" s="13"/>
      <c r="S13" s="13"/>
      <c r="T13" s="13"/>
      <c r="U13" s="13"/>
    </row>
    <row r="14" spans="1:21" ht="32" x14ac:dyDescent="0.2">
      <c r="A14" s="46">
        <v>2</v>
      </c>
      <c r="B14" s="79" t="s">
        <v>108</v>
      </c>
      <c r="C14" s="57" t="s">
        <v>55</v>
      </c>
      <c r="D14" s="63" t="s">
        <v>28</v>
      </c>
      <c r="E14" s="63">
        <v>5</v>
      </c>
      <c r="F14" s="239" t="s">
        <v>56</v>
      </c>
      <c r="G14" s="178"/>
      <c r="H14" s="178"/>
      <c r="I14" s="178"/>
      <c r="J14" s="47"/>
      <c r="K14" s="47">
        <f>SUM(F14:J14)*14</f>
        <v>0</v>
      </c>
      <c r="L14" s="47">
        <f t="shared" ref="L14:L15" si="0">E14*25-K14</f>
        <v>125</v>
      </c>
      <c r="M14" s="178" t="s">
        <v>27</v>
      </c>
      <c r="N14" s="179"/>
      <c r="Q14" s="13"/>
      <c r="R14" s="13"/>
      <c r="S14" s="13"/>
      <c r="T14" s="13"/>
      <c r="U14" s="13"/>
    </row>
    <row r="15" spans="1:21" ht="15.75" customHeight="1" thickBot="1" x14ac:dyDescent="0.25">
      <c r="A15" s="42">
        <v>3</v>
      </c>
      <c r="B15" s="80" t="s">
        <v>109</v>
      </c>
      <c r="C15" s="55" t="s">
        <v>57</v>
      </c>
      <c r="D15" s="21" t="s">
        <v>28</v>
      </c>
      <c r="E15" s="21">
        <v>5</v>
      </c>
      <c r="F15" s="22"/>
      <c r="G15" s="16"/>
      <c r="H15" s="16"/>
      <c r="I15" s="16"/>
      <c r="J15" s="16"/>
      <c r="K15" s="16">
        <f t="shared" ref="K15" si="1">SUM(F15:I15)*14</f>
        <v>0</v>
      </c>
      <c r="L15" s="16">
        <f t="shared" si="0"/>
        <v>125</v>
      </c>
      <c r="M15" s="146" t="s">
        <v>26</v>
      </c>
      <c r="N15" s="147"/>
      <c r="Q15" s="13"/>
      <c r="R15" s="13"/>
      <c r="S15" s="13"/>
      <c r="T15" s="13"/>
      <c r="U15" s="13"/>
    </row>
    <row r="16" spans="1:21" ht="15" customHeight="1" thickBot="1" x14ac:dyDescent="0.25">
      <c r="Q16" s="13"/>
      <c r="R16" s="12"/>
      <c r="S16" s="13"/>
      <c r="T16" s="13"/>
      <c r="U16" s="13"/>
    </row>
    <row r="17" spans="2:21" ht="15" customHeight="1" thickBot="1" x14ac:dyDescent="0.25">
      <c r="B17" s="244" t="s">
        <v>58</v>
      </c>
      <c r="C17" s="245"/>
      <c r="D17" s="75" t="s">
        <v>84</v>
      </c>
      <c r="E17" s="246"/>
      <c r="F17" s="247"/>
      <c r="G17" s="43"/>
      <c r="H17" s="43"/>
      <c r="I17" s="43"/>
      <c r="J17" s="43"/>
      <c r="K17" s="43"/>
      <c r="L17" s="43"/>
      <c r="M17" s="44"/>
      <c r="N17" s="45"/>
      <c r="Q17" s="13"/>
      <c r="R17" s="12"/>
      <c r="S17" s="13"/>
      <c r="T17" s="13"/>
      <c r="U17" s="13"/>
    </row>
    <row r="18" spans="2:21" ht="15" customHeight="1" thickBo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Q18" s="13"/>
      <c r="R18" s="12"/>
      <c r="S18" s="13"/>
      <c r="T18" s="13"/>
      <c r="U18" s="13"/>
    </row>
    <row r="19" spans="2:21" ht="14.5" customHeight="1" x14ac:dyDescent="0.2">
      <c r="B19" s="160" t="s">
        <v>38</v>
      </c>
      <c r="C19" s="37" t="str">
        <f>Sem_I!C23</f>
        <v>Discipline Obligatorii:</v>
      </c>
      <c r="D19" s="163">
        <f>SUM(F9:J9)</f>
        <v>27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5"/>
      <c r="Q19" s="13"/>
      <c r="R19" s="12"/>
      <c r="S19" s="13"/>
      <c r="T19" s="13"/>
      <c r="U19" s="13"/>
    </row>
    <row r="20" spans="2:21" ht="16" x14ac:dyDescent="0.2">
      <c r="B20" s="161"/>
      <c r="C20" s="38" t="str">
        <f>Sem_I!C24</f>
        <v>Discipline Opționale:</v>
      </c>
      <c r="D20" s="166">
        <v>0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8"/>
    </row>
    <row r="21" spans="2:21" ht="17" thickBot="1" x14ac:dyDescent="0.25">
      <c r="B21" s="162"/>
      <c r="C21" s="39" t="str">
        <f>Sem_I!C25</f>
        <v>Discipline Facultative:</v>
      </c>
      <c r="D21" s="169">
        <f>SUM(F14:J15)</f>
        <v>0</v>
      </c>
      <c r="E21" s="170"/>
      <c r="F21" s="170"/>
      <c r="G21" s="170"/>
      <c r="H21" s="170"/>
      <c r="I21" s="170"/>
      <c r="J21" s="170"/>
      <c r="K21" s="170"/>
      <c r="L21" s="170"/>
      <c r="M21" s="170"/>
      <c r="N21" s="171"/>
    </row>
    <row r="22" spans="2:21" x14ac:dyDescent="0.2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2:21" ht="16" x14ac:dyDescent="0.2">
      <c r="B23" s="4" t="s">
        <v>42</v>
      </c>
      <c r="C23" s="9"/>
      <c r="D23" s="1"/>
      <c r="E23" s="151" t="s">
        <v>43</v>
      </c>
      <c r="F23" s="151"/>
      <c r="G23" s="4"/>
      <c r="H23" s="1"/>
      <c r="I23" s="1"/>
      <c r="J23" s="1"/>
      <c r="K23" s="148" t="s">
        <v>44</v>
      </c>
      <c r="L23" s="148"/>
      <c r="M23" s="148"/>
      <c r="N23" s="148"/>
    </row>
    <row r="24" spans="2:21" x14ac:dyDescent="0.2">
      <c r="B24" s="157" t="str">
        <f>Sem_I!B28</f>
        <v>Mihnea-Cosmin COSTOIU</v>
      </c>
      <c r="C24" s="157"/>
      <c r="D24" s="123" t="str">
        <f>Sem_I!D28</f>
        <v>Ilona COSTEA</v>
      </c>
      <c r="E24" s="123"/>
      <c r="F24" s="123"/>
      <c r="G24" s="123"/>
      <c r="H24" s="123"/>
      <c r="I24" s="123"/>
      <c r="J24" s="65"/>
      <c r="K24" s="177" t="str">
        <f>Sem_I!K28</f>
        <v>Marius MINEA</v>
      </c>
      <c r="L24" s="177"/>
      <c r="M24" s="177"/>
      <c r="N24" s="177"/>
    </row>
    <row r="25" spans="2:21" ht="15" customHeight="1" x14ac:dyDescent="0.2">
      <c r="B25" s="1"/>
      <c r="C25" s="1"/>
      <c r="H25" s="4"/>
      <c r="I25" s="4"/>
      <c r="J25" s="4"/>
      <c r="K25" s="1"/>
      <c r="L25" s="1"/>
      <c r="M25" s="1"/>
    </row>
    <row r="26" spans="2:21" ht="15" customHeight="1" x14ac:dyDescent="0.2">
      <c r="B26" s="1"/>
      <c r="C26" s="1"/>
      <c r="H26" s="4"/>
      <c r="I26" s="4"/>
      <c r="J26" s="4"/>
      <c r="K26" s="1"/>
      <c r="L26" s="1"/>
      <c r="M26" s="1"/>
    </row>
    <row r="27" spans="2:2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2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2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2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2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2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" customHeight="1" x14ac:dyDescent="0.2">
      <c r="A39" s="6"/>
      <c r="B39" s="152" t="s">
        <v>46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</row>
    <row r="40" spans="1:13" ht="15" customHeight="1" x14ac:dyDescent="0.2">
      <c r="A40" s="6"/>
      <c r="B40" s="123" t="str">
        <f>Sem_I!B48</f>
        <v>Petrișor - Laurențiu ȚUCĂ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B41" s="1"/>
      <c r="C41" s="1"/>
      <c r="D41" s="151"/>
      <c r="E41" s="151"/>
      <c r="F41" s="151"/>
      <c r="G41" s="151"/>
      <c r="H41" s="1"/>
      <c r="I41" s="1"/>
      <c r="J41" s="1"/>
      <c r="K41" s="1"/>
      <c r="L41" s="1"/>
      <c r="M41" s="1"/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B44" s="1"/>
      <c r="C44" s="1"/>
      <c r="D44" s="4"/>
      <c r="E44" s="4"/>
      <c r="F44" s="4"/>
      <c r="G44" s="4"/>
      <c r="H44" s="1"/>
      <c r="I44" s="1"/>
      <c r="J44" s="1"/>
      <c r="K44" s="1"/>
      <c r="L44" s="1"/>
      <c r="M44" s="1"/>
    </row>
    <row r="45" spans="1:13" x14ac:dyDescent="0.2">
      <c r="B45" s="1"/>
      <c r="C45" s="1"/>
      <c r="D45" s="4"/>
      <c r="E45" s="4"/>
      <c r="F45" s="4"/>
      <c r="G45" s="4"/>
      <c r="H45" s="1"/>
      <c r="I45" s="1"/>
      <c r="J45" s="1"/>
      <c r="K45" s="1"/>
      <c r="L45" s="1"/>
      <c r="M45" s="1"/>
    </row>
    <row r="46" spans="1:13" x14ac:dyDescent="0.2">
      <c r="B46" s="1"/>
      <c r="C46" s="1"/>
      <c r="D46" s="1"/>
      <c r="E46" s="4"/>
      <c r="F46" s="4"/>
      <c r="G46" s="4"/>
      <c r="H46" s="1"/>
      <c r="I46" s="1"/>
      <c r="J46" s="1"/>
      <c r="K46" s="1"/>
      <c r="L46" s="1"/>
      <c r="M46" s="1"/>
    </row>
    <row r="47" spans="1:13" x14ac:dyDescent="0.2">
      <c r="B47" s="1"/>
      <c r="C47" s="1"/>
      <c r="D47" s="1"/>
      <c r="E47" s="4"/>
      <c r="F47" s="4"/>
      <c r="G47" s="4"/>
      <c r="H47" s="1"/>
      <c r="I47" s="1"/>
      <c r="J47" s="1"/>
      <c r="K47" s="1"/>
      <c r="L47" s="1"/>
      <c r="M47" s="1"/>
    </row>
    <row r="48" spans="1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sheetProtection algorithmName="SHA-512" hashValue="GeiciqpfMtIAwxX6FQY9CPaUSVT66bntLetkcu+wd1oIRz1Qs1z6oDzRa88w4Q9nbNlYTsqBhAD+LRYTndphcg==" saltValue="q1APqxIuVljYkc3onJhLZw==" spinCount="100000" sheet="1" formatCells="0" formatRows="0" insertRows="0" insertHyperlinks="0" deleteRows="0" sort="0" autoFilter="0" pivotTables="0"/>
  <protectedRanges>
    <protectedRange sqref="A9:XFD9 A14:B15 A17:XFD17 A18:XFD18" name="Editabil"/>
  </protectedRanges>
  <mergeCells count="43">
    <mergeCell ref="B24:C24"/>
    <mergeCell ref="D24:I24"/>
    <mergeCell ref="K24:N24"/>
    <mergeCell ref="M14:N14"/>
    <mergeCell ref="L11:L12"/>
    <mergeCell ref="B17:C17"/>
    <mergeCell ref="E17:F17"/>
    <mergeCell ref="B19:B21"/>
    <mergeCell ref="D19:N19"/>
    <mergeCell ref="D20:N20"/>
    <mergeCell ref="D21:N21"/>
    <mergeCell ref="D41:G41"/>
    <mergeCell ref="E23:F23"/>
    <mergeCell ref="E11:E12"/>
    <mergeCell ref="M6:N7"/>
    <mergeCell ref="A10:N10"/>
    <mergeCell ref="A6:A7"/>
    <mergeCell ref="A8:N8"/>
    <mergeCell ref="M9:N9"/>
    <mergeCell ref="A13:N13"/>
    <mergeCell ref="F14:I14"/>
    <mergeCell ref="M15:N15"/>
    <mergeCell ref="A11:C12"/>
    <mergeCell ref="B6:B7"/>
    <mergeCell ref="C6:C7"/>
    <mergeCell ref="B39:M39"/>
    <mergeCell ref="K23:N23"/>
    <mergeCell ref="B40:M40"/>
    <mergeCell ref="L1:M1"/>
    <mergeCell ref="K11:K12"/>
    <mergeCell ref="D1:H1"/>
    <mergeCell ref="D2:H2"/>
    <mergeCell ref="K6:L6"/>
    <mergeCell ref="F6:J6"/>
    <mergeCell ref="D6:D7"/>
    <mergeCell ref="E6:E7"/>
    <mergeCell ref="B2:C2"/>
    <mergeCell ref="L2:M2"/>
    <mergeCell ref="L3:M3"/>
    <mergeCell ref="C5:G5"/>
    <mergeCell ref="L5:M5"/>
    <mergeCell ref="C3:I3"/>
    <mergeCell ref="C4:I4"/>
  </mergeCells>
  <conditionalFormatting sqref="D1:D2 D5:D9 D11:D38 D41">
    <cfRule type="cellIs" dxfId="2" priority="4" operator="equal">
      <formula>"DS"</formula>
    </cfRule>
    <cfRule type="cellIs" dxfId="1" priority="8" operator="equal">
      <formula>"DA"</formula>
    </cfRule>
    <cfRule type="cellIs" dxfId="0" priority="10" operator="equal">
      <formula>"DC"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6" orientation="landscape" horizontalDpi="300" verticalDpi="300" r:id="rId1"/>
  <rowBreaks count="1" manualBreakCount="1">
    <brk id="26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B353AF31CE0943AD4B266ECF348DED" ma:contentTypeVersion="8" ma:contentTypeDescription="Create a new document." ma:contentTypeScope="" ma:versionID="d7060c191510e9b9451787dcb36a823e">
  <xsd:schema xmlns:xsd="http://www.w3.org/2001/XMLSchema" xmlns:xs="http://www.w3.org/2001/XMLSchema" xmlns:p="http://schemas.microsoft.com/office/2006/metadata/properties" xmlns:ns2="9eb1f137-f671-4a79-8e5b-58d9880ed785" xmlns:ns3="2c612fe0-7f24-431e-8bff-a1f8bb16adb2" targetNamespace="http://schemas.microsoft.com/office/2006/metadata/properties" ma:root="true" ma:fieldsID="dca752cc07aa2ac94b8965025a569043" ns2:_="" ns3:_="">
    <xsd:import namespace="9eb1f137-f671-4a79-8e5b-58d9880ed785"/>
    <xsd:import namespace="2c612fe0-7f24-431e-8bff-a1f8bb16a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1f137-f671-4a79-8e5b-58d9880ed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12fe0-7f24-431e-8bff-a1f8bb16a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D6EEFD-D0A6-482A-860D-F3B8AEA699A1}">
  <ds:schemaRefs>
    <ds:schemaRef ds:uri="9eb1f137-f671-4a79-8e5b-58d9880ed785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c612fe0-7f24-431e-8bff-a1f8bb16adb2"/>
  </ds:schemaRefs>
</ds:datastoreItem>
</file>

<file path=customXml/itemProps2.xml><?xml version="1.0" encoding="utf-8"?>
<ds:datastoreItem xmlns:ds="http://schemas.openxmlformats.org/officeDocument/2006/customXml" ds:itemID="{A6226954-0050-4580-B9C5-39C3A1AE17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09E96-F9FB-4723-A811-4C4E74C935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Sem_I</vt:lpstr>
      <vt:lpstr>Sem_II</vt:lpstr>
      <vt:lpstr>Sem_III</vt:lpstr>
      <vt:lpstr>Sem_IV</vt:lpstr>
      <vt:lpstr>Sem_I!Print_Area</vt:lpstr>
      <vt:lpstr>Sem_II!Print_Area</vt:lpstr>
      <vt:lpstr>Sem_III!Print_Area</vt:lpstr>
      <vt:lpstr>Sem_IV!Print_Area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Florin Codrut NEMTANU (23827)</cp:lastModifiedBy>
  <cp:revision/>
  <dcterms:created xsi:type="dcterms:W3CDTF">2015-06-05T18:19:34Z</dcterms:created>
  <dcterms:modified xsi:type="dcterms:W3CDTF">2024-03-15T06:21:48Z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0x01010084B353AF31CE0943AD4B266ECF348DED</vt:lpwstr>
  </property>
</Properties>
</file>